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4-25\"/>
    </mc:Choice>
  </mc:AlternateContent>
  <xr:revisionPtr revIDLastSave="0" documentId="8_{34679052-92E0-40C0-AFD7-3C4BB64AB5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DC33" sheetId="2" r:id="rId2"/>
    <sheet name="DC34" sheetId="3" r:id="rId3"/>
    <sheet name="DC35" sheetId="4" r:id="rId4"/>
    <sheet name="DC36" sheetId="5" r:id="rId5"/>
    <sheet name="DC47" sheetId="6" r:id="rId6"/>
    <sheet name="LIM331" sheetId="7" r:id="rId7"/>
    <sheet name="LIM332" sheetId="8" r:id="rId8"/>
    <sheet name="LIM333" sheetId="9" r:id="rId9"/>
    <sheet name="LIM334" sheetId="10" r:id="rId10"/>
    <sheet name="LIM335" sheetId="11" r:id="rId11"/>
    <sheet name="LIM341" sheetId="12" r:id="rId12"/>
    <sheet name="LIM343" sheetId="13" r:id="rId13"/>
    <sheet name="LIM344" sheetId="14" r:id="rId14"/>
    <sheet name="LIM345" sheetId="15" r:id="rId15"/>
    <sheet name="LIM351" sheetId="16" r:id="rId16"/>
    <sheet name="LIM353" sheetId="17" r:id="rId17"/>
    <sheet name="LIM354" sheetId="18" r:id="rId18"/>
    <sheet name="LIM355" sheetId="19" r:id="rId19"/>
    <sheet name="LIM361" sheetId="20" r:id="rId20"/>
    <sheet name="LIM362" sheetId="21" r:id="rId21"/>
    <sheet name="LIM366" sheetId="22" r:id="rId22"/>
    <sheet name="LIM367" sheetId="23" r:id="rId23"/>
    <sheet name="LIM368" sheetId="24" r:id="rId24"/>
    <sheet name="LIM471" sheetId="25" r:id="rId25"/>
    <sheet name="LIM472" sheetId="26" r:id="rId26"/>
    <sheet name="LIM473" sheetId="27" r:id="rId27"/>
    <sheet name="LIM476" sheetId="28" r:id="rId28"/>
  </sheets>
  <definedNames>
    <definedName name="_xlnm.Print_Area" localSheetId="1">'DC33'!$A$1:$H$180</definedName>
    <definedName name="_xlnm.Print_Area" localSheetId="2">'DC34'!$A$1:$H$180</definedName>
    <definedName name="_xlnm.Print_Area" localSheetId="3">'DC35'!$A$1:$H$180</definedName>
    <definedName name="_xlnm.Print_Area" localSheetId="4">'DC36'!$A$1:$H$180</definedName>
    <definedName name="_xlnm.Print_Area" localSheetId="5">'DC47'!$A$1:$H$180</definedName>
    <definedName name="_xlnm.Print_Area" localSheetId="6">'LIM331'!$A$1:$H$180</definedName>
    <definedName name="_xlnm.Print_Area" localSheetId="7">'LIM332'!$A$1:$H$180</definedName>
    <definedName name="_xlnm.Print_Area" localSheetId="8">'LIM333'!$A$1:$H$180</definedName>
    <definedName name="_xlnm.Print_Area" localSheetId="9">'LIM334'!$A$1:$H$180</definedName>
    <definedName name="_xlnm.Print_Area" localSheetId="10">'LIM335'!$A$1:$H$180</definedName>
    <definedName name="_xlnm.Print_Area" localSheetId="11">'LIM341'!$A$1:$H$180</definedName>
    <definedName name="_xlnm.Print_Area" localSheetId="12">'LIM343'!$A$1:$H$180</definedName>
    <definedName name="_xlnm.Print_Area" localSheetId="13">'LIM344'!$A$1:$H$180</definedName>
    <definedName name="_xlnm.Print_Area" localSheetId="14">'LIM345'!$A$1:$H$180</definedName>
    <definedName name="_xlnm.Print_Area" localSheetId="15">'LIM351'!$A$1:$H$180</definedName>
    <definedName name="_xlnm.Print_Area" localSheetId="16">'LIM353'!$A$1:$H$180</definedName>
    <definedName name="_xlnm.Print_Area" localSheetId="17">'LIM354'!$A$1:$H$180</definedName>
    <definedName name="_xlnm.Print_Area" localSheetId="18">'LIM355'!$A$1:$H$180</definedName>
    <definedName name="_xlnm.Print_Area" localSheetId="19">'LIM361'!$A$1:$H$180</definedName>
    <definedName name="_xlnm.Print_Area" localSheetId="20">'LIM362'!$A$1:$H$180</definedName>
    <definedName name="_xlnm.Print_Area" localSheetId="21">'LIM366'!$A$1:$H$180</definedName>
    <definedName name="_xlnm.Print_Area" localSheetId="22">'LIM367'!$A$1:$H$180</definedName>
    <definedName name="_xlnm.Print_Area" localSheetId="23">'LIM368'!$A$1:$H$180</definedName>
    <definedName name="_xlnm.Print_Area" localSheetId="24">'LIM471'!$A$1:$H$180</definedName>
    <definedName name="_xlnm.Print_Area" localSheetId="25">'LIM472'!$A$1:$H$180</definedName>
    <definedName name="_xlnm.Print_Area" localSheetId="26">'LIM473'!$A$1:$H$180</definedName>
    <definedName name="_xlnm.Print_Area" localSheetId="27">'LIM476'!$A$1:$H$180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8" i="1"/>
  <c r="H48" i="1"/>
  <c r="G48" i="1"/>
  <c r="F49" i="1" l="1"/>
  <c r="H113" i="2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G41" i="11"/>
  <c r="H39" i="2"/>
  <c r="G39" i="2"/>
  <c r="F39" i="2"/>
  <c r="H39" i="3"/>
  <c r="G39" i="3"/>
  <c r="F39" i="3"/>
  <c r="H39" i="4"/>
  <c r="G39" i="4"/>
  <c r="F39" i="4"/>
  <c r="H39" i="5"/>
  <c r="H41" i="5" s="1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H41" i="13" s="1"/>
  <c r="G39" i="13"/>
  <c r="F39" i="13"/>
  <c r="H39" i="14"/>
  <c r="G39" i="14"/>
  <c r="F39" i="14"/>
  <c r="H39" i="15"/>
  <c r="G39" i="15"/>
  <c r="F39" i="15"/>
  <c r="F41" i="15" s="1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G41" i="26" s="1"/>
  <c r="F39" i="26"/>
  <c r="H39" i="27"/>
  <c r="G39" i="27"/>
  <c r="F39" i="27"/>
  <c r="H39" i="28"/>
  <c r="G39" i="28"/>
  <c r="F39" i="28"/>
  <c r="H39" i="1"/>
  <c r="G39" i="1"/>
  <c r="F39" i="1"/>
  <c r="H32" i="2"/>
  <c r="H41" i="2" s="1"/>
  <c r="G32" i="2"/>
  <c r="F32" i="2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F32" i="7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F32" i="10"/>
  <c r="F41" i="10" s="1"/>
  <c r="H32" i="11"/>
  <c r="H41" i="11" s="1"/>
  <c r="G32" i="11"/>
  <c r="F32" i="11"/>
  <c r="F41" i="11" s="1"/>
  <c r="H32" i="12"/>
  <c r="H41" i="12" s="1"/>
  <c r="G32" i="12"/>
  <c r="G41" i="12" s="1"/>
  <c r="F32" i="12"/>
  <c r="F41" i="12" s="1"/>
  <c r="H32" i="13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H41" i="15" s="1"/>
  <c r="G32" i="15"/>
  <c r="F32" i="15"/>
  <c r="H32" i="16"/>
  <c r="H41" i="16" s="1"/>
  <c r="G32" i="16"/>
  <c r="F32" i="16"/>
  <c r="F41" i="16" s="1"/>
  <c r="H32" i="17"/>
  <c r="H41" i="17" s="1"/>
  <c r="G32" i="17"/>
  <c r="G41" i="17" s="1"/>
  <c r="F32" i="17"/>
  <c r="F41" i="17" s="1"/>
  <c r="H32" i="18"/>
  <c r="G32" i="18"/>
  <c r="F32" i="18"/>
  <c r="F41" i="18" s="1"/>
  <c r="H32" i="19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G32" i="21"/>
  <c r="G41" i="21" s="1"/>
  <c r="F32" i="21"/>
  <c r="F41" i="21" s="1"/>
  <c r="H32" i="22"/>
  <c r="H41" i="22" s="1"/>
  <c r="G32" i="22"/>
  <c r="G41" i="22" s="1"/>
  <c r="F32" i="22"/>
  <c r="F41" i="22" s="1"/>
  <c r="H32" i="23"/>
  <c r="H41" i="23" s="1"/>
  <c r="G32" i="23"/>
  <c r="F32" i="23"/>
  <c r="H32" i="24"/>
  <c r="G32" i="24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F32" i="26"/>
  <c r="F41" i="26" s="1"/>
  <c r="H32" i="27"/>
  <c r="G32" i="27"/>
  <c r="G41" i="27" s="1"/>
  <c r="F32" i="27"/>
  <c r="F41" i="27" s="1"/>
  <c r="H32" i="28"/>
  <c r="H41" i="28" s="1"/>
  <c r="G32" i="28"/>
  <c r="G41" i="28" s="1"/>
  <c r="F32" i="28"/>
  <c r="H32" i="1"/>
  <c r="G32" i="1"/>
  <c r="G41" i="1" s="1"/>
  <c r="F32" i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1"/>
  <c r="G20" i="1"/>
  <c r="F20" i="1"/>
  <c r="H7" i="2"/>
  <c r="H30" i="2" s="1"/>
  <c r="G7" i="2"/>
  <c r="F7" i="2"/>
  <c r="F30" i="2" s="1"/>
  <c r="H7" i="3"/>
  <c r="G7" i="3"/>
  <c r="G30" i="3" s="1"/>
  <c r="F7" i="3"/>
  <c r="F30" i="3" s="1"/>
  <c r="H7" i="4"/>
  <c r="H30" i="4" s="1"/>
  <c r="G7" i="4"/>
  <c r="G30" i="4" s="1"/>
  <c r="F7" i="4"/>
  <c r="F30" i="4" s="1"/>
  <c r="H7" i="5"/>
  <c r="G7" i="5"/>
  <c r="G30" i="5" s="1"/>
  <c r="F7" i="5"/>
  <c r="H7" i="6"/>
  <c r="H30" i="6" s="1"/>
  <c r="G7" i="6"/>
  <c r="G30" i="6" s="1"/>
  <c r="F7" i="6"/>
  <c r="F30" i="6" s="1"/>
  <c r="H7" i="7"/>
  <c r="H30" i="7" s="1"/>
  <c r="G7" i="7"/>
  <c r="G30" i="7" s="1"/>
  <c r="F7" i="7"/>
  <c r="H7" i="8"/>
  <c r="H30" i="8" s="1"/>
  <c r="G7" i="8"/>
  <c r="F7" i="8"/>
  <c r="F30" i="8" s="1"/>
  <c r="F42" i="8" s="1"/>
  <c r="H7" i="9"/>
  <c r="H30" i="9" s="1"/>
  <c r="G7" i="9"/>
  <c r="G30" i="9" s="1"/>
  <c r="F7" i="9"/>
  <c r="F30" i="9" s="1"/>
  <c r="H7" i="10"/>
  <c r="H30" i="10" s="1"/>
  <c r="G7" i="10"/>
  <c r="F7" i="10"/>
  <c r="F30" i="10" s="1"/>
  <c r="H7" i="11"/>
  <c r="G7" i="11"/>
  <c r="G30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G7" i="13"/>
  <c r="G30" i="13" s="1"/>
  <c r="F7" i="13"/>
  <c r="H7" i="14"/>
  <c r="H30" i="14" s="1"/>
  <c r="G7" i="14"/>
  <c r="G30" i="14" s="1"/>
  <c r="F7" i="14"/>
  <c r="F30" i="14" s="1"/>
  <c r="H7" i="15"/>
  <c r="H30" i="15" s="1"/>
  <c r="H42" i="15" s="1"/>
  <c r="G7" i="15"/>
  <c r="G30" i="15" s="1"/>
  <c r="F7" i="15"/>
  <c r="H7" i="16"/>
  <c r="H30" i="16" s="1"/>
  <c r="G7" i="16"/>
  <c r="F7" i="16"/>
  <c r="F30" i="16" s="1"/>
  <c r="F42" i="16" s="1"/>
  <c r="H7" i="17"/>
  <c r="H30" i="17" s="1"/>
  <c r="G7" i="17"/>
  <c r="G30" i="17" s="1"/>
  <c r="F7" i="17"/>
  <c r="F30" i="17" s="1"/>
  <c r="H7" i="18"/>
  <c r="H30" i="18" s="1"/>
  <c r="G7" i="18"/>
  <c r="F7" i="18"/>
  <c r="F30" i="18" s="1"/>
  <c r="H7" i="19"/>
  <c r="G7" i="19"/>
  <c r="G30" i="19" s="1"/>
  <c r="F7" i="19"/>
  <c r="F30" i="19" s="1"/>
  <c r="H7" i="20"/>
  <c r="H30" i="20" s="1"/>
  <c r="G7" i="20"/>
  <c r="G30" i="20" s="1"/>
  <c r="G42" i="20" s="1"/>
  <c r="F7" i="20"/>
  <c r="F30" i="20" s="1"/>
  <c r="F42" i="20" s="1"/>
  <c r="H7" i="21"/>
  <c r="G7" i="21"/>
  <c r="G30" i="21" s="1"/>
  <c r="F7" i="21"/>
  <c r="H7" i="22"/>
  <c r="G7" i="22"/>
  <c r="G30" i="22" s="1"/>
  <c r="F7" i="22"/>
  <c r="F30" i="22" s="1"/>
  <c r="H7" i="23"/>
  <c r="H30" i="23" s="1"/>
  <c r="H42" i="23" s="1"/>
  <c r="G7" i="23"/>
  <c r="G30" i="23" s="1"/>
  <c r="F7" i="23"/>
  <c r="H7" i="24"/>
  <c r="H30" i="24" s="1"/>
  <c r="G7" i="24"/>
  <c r="F7" i="24"/>
  <c r="F30" i="24" s="1"/>
  <c r="F42" i="24" s="1"/>
  <c r="H7" i="25"/>
  <c r="H30" i="25" s="1"/>
  <c r="G7" i="25"/>
  <c r="G30" i="25" s="1"/>
  <c r="F7" i="25"/>
  <c r="F30" i="25" s="1"/>
  <c r="H7" i="26"/>
  <c r="H30" i="26" s="1"/>
  <c r="G7" i="26"/>
  <c r="F7" i="26"/>
  <c r="F30" i="26" s="1"/>
  <c r="H7" i="27"/>
  <c r="G7" i="27"/>
  <c r="F7" i="27"/>
  <c r="F30" i="27" s="1"/>
  <c r="H7" i="28"/>
  <c r="H30" i="28" s="1"/>
  <c r="G7" i="28"/>
  <c r="G30" i="28" s="1"/>
  <c r="G42" i="28" s="1"/>
  <c r="F7" i="28"/>
  <c r="F30" i="28" s="1"/>
  <c r="H7" i="1"/>
  <c r="G7" i="1"/>
  <c r="G30" i="1" s="1"/>
  <c r="F7" i="1"/>
  <c r="H47" i="1" l="1"/>
  <c r="H45" i="1" s="1"/>
  <c r="H118" i="1" s="1"/>
  <c r="G47" i="1"/>
  <c r="G45" i="1" s="1"/>
  <c r="G118" i="1" s="1"/>
  <c r="F47" i="1"/>
  <c r="F45" i="1" s="1"/>
  <c r="F118" i="1" s="1"/>
  <c r="F45" i="3"/>
  <c r="F118" i="3" s="1"/>
  <c r="H45" i="4"/>
  <c r="H118" i="4" s="1"/>
  <c r="H45" i="12"/>
  <c r="H118" i="12" s="1"/>
  <c r="H45" i="20"/>
  <c r="H118" i="20" s="1"/>
  <c r="H41" i="18"/>
  <c r="H42" i="18" s="1"/>
  <c r="G41" i="15"/>
  <c r="G42" i="15" s="1"/>
  <c r="G41" i="7"/>
  <c r="G42" i="7" s="1"/>
  <c r="F30" i="5"/>
  <c r="F41" i="1"/>
  <c r="H41" i="27"/>
  <c r="G41" i="24"/>
  <c r="H41" i="19"/>
  <c r="G41" i="16"/>
  <c r="G45" i="20"/>
  <c r="G118" i="20" s="1"/>
  <c r="H45" i="3"/>
  <c r="H118" i="3" s="1"/>
  <c r="G30" i="27"/>
  <c r="H30" i="22"/>
  <c r="H30" i="27"/>
  <c r="H42" i="27" s="1"/>
  <c r="H30" i="19"/>
  <c r="H30" i="11"/>
  <c r="H42" i="11" s="1"/>
  <c r="G30" i="8"/>
  <c r="G42" i="8" s="1"/>
  <c r="H45" i="24"/>
  <c r="H118" i="24" s="1"/>
  <c r="G45" i="4"/>
  <c r="G118" i="4" s="1"/>
  <c r="F30" i="1"/>
  <c r="G30" i="24"/>
  <c r="F30" i="21"/>
  <c r="G30" i="16"/>
  <c r="F30" i="13"/>
  <c r="F42" i="13" s="1"/>
  <c r="H30" i="3"/>
  <c r="H42" i="3" s="1"/>
  <c r="H30" i="1"/>
  <c r="G30" i="26"/>
  <c r="G42" i="26" s="1"/>
  <c r="F30" i="23"/>
  <c r="H30" i="21"/>
  <c r="G30" i="18"/>
  <c r="F30" i="15"/>
  <c r="H30" i="13"/>
  <c r="H42" i="13" s="1"/>
  <c r="G30" i="10"/>
  <c r="F30" i="7"/>
  <c r="H30" i="5"/>
  <c r="H42" i="5" s="1"/>
  <c r="G30" i="2"/>
  <c r="H41" i="1"/>
  <c r="F41" i="23"/>
  <c r="H41" i="21"/>
  <c r="G41" i="18"/>
  <c r="G42" i="18" s="1"/>
  <c r="G41" i="10"/>
  <c r="F41" i="7"/>
  <c r="G41" i="2"/>
  <c r="H45" i="26"/>
  <c r="H118" i="26" s="1"/>
  <c r="H45" i="8"/>
  <c r="H118" i="8" s="1"/>
  <c r="F42" i="4"/>
  <c r="F41" i="28"/>
  <c r="G41" i="23"/>
  <c r="H45" i="10"/>
  <c r="H118" i="10" s="1"/>
  <c r="H42" i="7"/>
  <c r="F45" i="27"/>
  <c r="F118" i="27" s="1"/>
  <c r="F45" i="23"/>
  <c r="F118" i="23" s="1"/>
  <c r="H45" i="16"/>
  <c r="H118" i="16" s="1"/>
  <c r="F42" i="28"/>
  <c r="G42" i="4"/>
  <c r="H41" i="24"/>
  <c r="H42" i="24" s="1"/>
  <c r="F41" i="2"/>
  <c r="F42" i="2" s="1"/>
  <c r="H45" i="28"/>
  <c r="H118" i="28" s="1"/>
  <c r="F45" i="19"/>
  <c r="F118" i="19" s="1"/>
  <c r="F45" i="15"/>
  <c r="F118" i="15" s="1"/>
  <c r="G45" i="14"/>
  <c r="G118" i="14" s="1"/>
  <c r="F45" i="13"/>
  <c r="F118" i="13" s="1"/>
  <c r="F45" i="11"/>
  <c r="F118" i="11" s="1"/>
  <c r="F45" i="7"/>
  <c r="F118" i="7" s="1"/>
  <c r="G45" i="27"/>
  <c r="G118" i="27" s="1"/>
  <c r="G45" i="24"/>
  <c r="G118" i="24" s="1"/>
  <c r="H45" i="21"/>
  <c r="H118" i="21" s="1"/>
  <c r="G45" i="18"/>
  <c r="G118" i="18" s="1"/>
  <c r="F45" i="17"/>
  <c r="F118" i="17" s="1"/>
  <c r="H45" i="14"/>
  <c r="H118" i="14" s="1"/>
  <c r="G45" i="11"/>
  <c r="G118" i="11" s="1"/>
  <c r="F45" i="10"/>
  <c r="F118" i="10" s="1"/>
  <c r="G45" i="8"/>
  <c r="G118" i="8" s="1"/>
  <c r="H45" i="7"/>
  <c r="H118" i="7" s="1"/>
  <c r="H45" i="5"/>
  <c r="H118" i="5" s="1"/>
  <c r="H45" i="27"/>
  <c r="H118" i="27" s="1"/>
  <c r="F45" i="24"/>
  <c r="F118" i="24" s="1"/>
  <c r="G45" i="17"/>
  <c r="G118" i="17" s="1"/>
  <c r="F45" i="14"/>
  <c r="F118" i="14" s="1"/>
  <c r="H45" i="11"/>
  <c r="H118" i="11" s="1"/>
  <c r="F45" i="8"/>
  <c r="F118" i="8" s="1"/>
  <c r="G45" i="7"/>
  <c r="G118" i="7" s="1"/>
  <c r="F45" i="6"/>
  <c r="F118" i="6" s="1"/>
  <c r="F45" i="26"/>
  <c r="F118" i="26" s="1"/>
  <c r="H45" i="23"/>
  <c r="H118" i="23" s="1"/>
  <c r="G45" i="23"/>
  <c r="G118" i="23" s="1"/>
  <c r="G45" i="22"/>
  <c r="G118" i="22" s="1"/>
  <c r="F45" i="20"/>
  <c r="F118" i="20" s="1"/>
  <c r="G45" i="13"/>
  <c r="G118" i="13" s="1"/>
  <c r="F45" i="4"/>
  <c r="F118" i="4" s="1"/>
  <c r="G45" i="16"/>
  <c r="G118" i="16" s="1"/>
  <c r="H45" i="13"/>
  <c r="H118" i="13" s="1"/>
  <c r="G45" i="10"/>
  <c r="G118" i="10" s="1"/>
  <c r="F45" i="9"/>
  <c r="F118" i="9" s="1"/>
  <c r="H45" i="6"/>
  <c r="H118" i="6" s="1"/>
  <c r="G45" i="3"/>
  <c r="G118" i="3" s="1"/>
  <c r="F45" i="2"/>
  <c r="F118" i="2" s="1"/>
  <c r="G45" i="25"/>
  <c r="G118" i="25" s="1"/>
  <c r="F45" i="22"/>
  <c r="F118" i="22" s="1"/>
  <c r="H45" i="19"/>
  <c r="H118" i="19" s="1"/>
  <c r="G45" i="19"/>
  <c r="G118" i="19" s="1"/>
  <c r="F45" i="16"/>
  <c r="F118" i="16" s="1"/>
  <c r="G45" i="9"/>
  <c r="G118" i="9" s="1"/>
  <c r="G45" i="2"/>
  <c r="G118" i="2" s="1"/>
  <c r="G45" i="28"/>
  <c r="G118" i="28" s="1"/>
  <c r="H45" i="25"/>
  <c r="H118" i="25" s="1"/>
  <c r="F45" i="21"/>
  <c r="F118" i="21" s="1"/>
  <c r="H45" i="18"/>
  <c r="H118" i="18" s="1"/>
  <c r="G45" i="12"/>
  <c r="G118" i="12" s="1"/>
  <c r="H45" i="9"/>
  <c r="H118" i="9" s="1"/>
  <c r="G45" i="6"/>
  <c r="G118" i="6" s="1"/>
  <c r="F45" i="5"/>
  <c r="F118" i="5" s="1"/>
  <c r="H45" i="2"/>
  <c r="H118" i="2" s="1"/>
  <c r="H45" i="17"/>
  <c r="H118" i="17" s="1"/>
  <c r="G45" i="26"/>
  <c r="G118" i="26" s="1"/>
  <c r="F45" i="25"/>
  <c r="F118" i="25" s="1"/>
  <c r="H45" i="22"/>
  <c r="H118" i="22" s="1"/>
  <c r="F45" i="28"/>
  <c r="F118" i="28" s="1"/>
  <c r="G45" i="21"/>
  <c r="G118" i="21" s="1"/>
  <c r="F45" i="18"/>
  <c r="F118" i="18" s="1"/>
  <c r="H45" i="15"/>
  <c r="H118" i="15" s="1"/>
  <c r="G45" i="15"/>
  <c r="G118" i="15" s="1"/>
  <c r="F45" i="12"/>
  <c r="F118" i="12" s="1"/>
  <c r="G45" i="5"/>
  <c r="G118" i="5" s="1"/>
  <c r="H42" i="1"/>
  <c r="F42" i="7"/>
  <c r="G42" i="2"/>
  <c r="G42" i="23"/>
  <c r="H42" i="10"/>
  <c r="H42" i="2"/>
  <c r="H42" i="21"/>
  <c r="F42" i="25"/>
  <c r="F42" i="9"/>
  <c r="H42" i="28"/>
  <c r="G42" i="25"/>
  <c r="F42" i="22"/>
  <c r="H42" i="20"/>
  <c r="G42" i="17"/>
  <c r="F42" i="14"/>
  <c r="H42" i="12"/>
  <c r="G42" i="9"/>
  <c r="F42" i="6"/>
  <c r="H42" i="4"/>
  <c r="H42" i="9"/>
  <c r="G42" i="22"/>
  <c r="F42" i="11"/>
  <c r="G42" i="19"/>
  <c r="H42" i="14"/>
  <c r="H42" i="6"/>
  <c r="G42" i="3"/>
  <c r="F42" i="23"/>
  <c r="F42" i="27"/>
  <c r="F42" i="19"/>
  <c r="G42" i="14"/>
  <c r="F42" i="3"/>
  <c r="F42" i="15"/>
  <c r="G42" i="27"/>
  <c r="F42" i="5"/>
  <c r="G42" i="10"/>
  <c r="H42" i="25"/>
  <c r="H42" i="17"/>
  <c r="G42" i="6"/>
  <c r="F42" i="1"/>
  <c r="G42" i="1"/>
  <c r="F42" i="26"/>
  <c r="G42" i="21"/>
  <c r="F42" i="18"/>
  <c r="H42" i="16"/>
  <c r="F42" i="10"/>
  <c r="H42" i="8"/>
  <c r="G42" i="5"/>
  <c r="H42" i="26"/>
  <c r="F42" i="17"/>
  <c r="H42" i="22"/>
  <c r="G42" i="13"/>
  <c r="G42" i="11"/>
  <c r="F42" i="21"/>
  <c r="G42" i="16" l="1"/>
  <c r="H42" i="19"/>
  <c r="G42" i="24"/>
</calcChain>
</file>

<file path=xl/sharedStrings.xml><?xml version="1.0" encoding="utf-8"?>
<sst xmlns="http://schemas.openxmlformats.org/spreadsheetml/2006/main" count="1624" uniqueCount="75">
  <si>
    <t>LOCAL GOVERNMENT MTEF ALLOCATIONS: 2024/25 - 2026/27</t>
  </si>
  <si>
    <t/>
  </si>
  <si>
    <t xml:space="preserve">
Summary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</si>
  <si>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</si>
  <si>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</si>
  <si>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</si>
  <si>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</si>
  <si>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</si>
  <si>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</si>
  <si>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</si>
  <si>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</si>
  <si>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</si>
  <si>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</si>
  <si>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</si>
  <si>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</si>
  <si>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</si>
  <si>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</si>
  <si>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</si>
  <si>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</si>
  <si>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</si>
  <si>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</si>
  <si>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</si>
  <si>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</si>
  <si>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</si>
  <si>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</si>
  <si>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</si>
  <si>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</si>
  <si>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</si>
  <si>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</si>
  <si>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</si>
  <si>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</si>
  <si>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</si>
  <si>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</si>
  <si>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</si>
  <si>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</si>
  <si>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</si>
  <si>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</si>
  <si>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</si>
  <si>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</si>
  <si>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</si>
  <si>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</si>
  <si>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C DC33   Mopani</t>
  </si>
  <si>
    <t xml:space="preserve">
C DC34   Vhembe</t>
  </si>
  <si>
    <t xml:space="preserve">
C DC35   Capricorn</t>
  </si>
  <si>
    <t xml:space="preserve">
C DC36   Waterberg</t>
  </si>
  <si>
    <t xml:space="preserve">
C DC47   Sekhukhune</t>
  </si>
  <si>
    <t xml:space="preserve">
B LIM331 Greater Giyani</t>
  </si>
  <si>
    <t xml:space="preserve">
B LIM332 Greater Letaba</t>
  </si>
  <si>
    <t xml:space="preserve">
B LIM333 Greater Tzaneen</t>
  </si>
  <si>
    <t xml:space="preserve">
B LIM334 Ba-Phalaborwa</t>
  </si>
  <si>
    <t xml:space="preserve">
B LIM335 Maruleng</t>
  </si>
  <si>
    <t xml:space="preserve">
B LIM341 Musina</t>
  </si>
  <si>
    <t xml:space="preserve">
B LIM343 Thulamela</t>
  </si>
  <si>
    <t xml:space="preserve">
B LIM344 Makhado</t>
  </si>
  <si>
    <t xml:space="preserve">
B LIM345 Collins Chabane</t>
  </si>
  <si>
    <t xml:space="preserve">
B LIM351 Blouberg</t>
  </si>
  <si>
    <t xml:space="preserve">
B LIM353 Molemole</t>
  </si>
  <si>
    <t xml:space="preserve">
B LIM354 Polokwane</t>
  </si>
  <si>
    <t xml:space="preserve">
B LIM355 Lepelle-Nkumpi</t>
  </si>
  <si>
    <t xml:space="preserve">
B LIM361 Thabazimbi</t>
  </si>
  <si>
    <t xml:space="preserve">
B LIM362 Lephalale</t>
  </si>
  <si>
    <t xml:space="preserve">
B LIM366 Bela Bela</t>
  </si>
  <si>
    <t xml:space="preserve">
B LIM367 Mogalakwena</t>
  </si>
  <si>
    <t xml:space="preserve">
B LIM368 Modimolle-Mookgopong</t>
  </si>
  <si>
    <t xml:space="preserve">
B LIM471 Ephraim Mogale</t>
  </si>
  <si>
    <t xml:space="preserve">
B LIM472 Elias Motsoaledi</t>
  </si>
  <si>
    <t xml:space="preserve">
B LIM473 Makhuduthamaga</t>
  </si>
  <si>
    <t xml:space="preserve">
B LIM476 Tubatse Fetakgomo</t>
  </si>
  <si>
    <t>Transfers from Provincial Departments</t>
  </si>
  <si>
    <t>Municipal Allocations from Provincial Departments</t>
  </si>
  <si>
    <t>of which</t>
  </si>
  <si>
    <t>Total: Transfers from Provincial Departments</t>
  </si>
  <si>
    <t xml:space="preserve">Human Settlements Development Grant </t>
  </si>
  <si>
    <t xml:space="preserve">Department of Cooperative Governance, Human Settlements and Traditional Affairs </t>
  </si>
  <si>
    <t xml:space="preserve">Informal Settlement Upgrading Partnership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</si>
</sst>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5" fontId="10" fillId="0" borderId="4" xfId="0" applyNumberFormat="1" applyFont="1" applyFill="1" applyBorder="1" applyAlignment="1">
      <alignment horizontal="right" vertical="center"/>
    </xf>
    <xf numFmtId="16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I250"/>
  <sheetViews>
    <sheetView showGridLines="0" tabSelected="1" topLeftCell="A22" zoomScale="60" zoomScaleNormal="60" workbookViewId="0">
      <selection activeCell="P37" sqref="P37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13552956000</v>
      </c>
      <c r="G5" s="3">
        <v>13941106000</v>
      </c>
      <c r="H5" s="3">
        <v>14179473000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5093739000</v>
      </c>
      <c r="G7" s="4">
        <f>SUM(G8:G19)</f>
        <v>5137143000</v>
      </c>
      <c r="H7" s="4">
        <f>SUM(H8:H19)</f>
        <v>5595039000</v>
      </c>
    </row>
    <row r="8" spans="5:8" ht="13" x14ac:dyDescent="0.3">
      <c r="E8" s="26" t="s">
        <v>11</v>
      </c>
      <c r="F8" s="11">
        <v>3435629000</v>
      </c>
      <c r="G8" s="11">
        <v>3551229000</v>
      </c>
      <c r="H8" s="11">
        <v>3868166000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267249000</v>
      </c>
      <c r="G10" s="19">
        <v>208849000</v>
      </c>
      <c r="H10" s="19">
        <v>202391000</v>
      </c>
    </row>
    <row r="11" spans="5:8" ht="13" x14ac:dyDescent="0.3">
      <c r="E11" s="26" t="s">
        <v>14</v>
      </c>
      <c r="F11" s="11">
        <v>248755000</v>
      </c>
      <c r="G11" s="11">
        <v>235169000</v>
      </c>
      <c r="H11" s="11">
        <v>229212000</v>
      </c>
    </row>
    <row r="12" spans="5:8" ht="13" x14ac:dyDescent="0.3">
      <c r="E12" s="26" t="s">
        <v>15</v>
      </c>
      <c r="F12" s="19">
        <v>61409000</v>
      </c>
      <c r="G12" s="19">
        <v>47320000</v>
      </c>
      <c r="H12" s="19">
        <v>49500000</v>
      </c>
    </row>
    <row r="13" spans="5:8" ht="13" x14ac:dyDescent="0.3">
      <c r="E13" s="26" t="s">
        <v>16</v>
      </c>
      <c r="F13" s="19">
        <v>12682000</v>
      </c>
      <c r="G13" s="19">
        <v>13251000</v>
      </c>
      <c r="H13" s="19">
        <v>13857000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126013000</v>
      </c>
      <c r="G15" s="11">
        <v>155509000</v>
      </c>
      <c r="H15" s="11">
        <v>255509000</v>
      </c>
    </row>
    <row r="16" spans="5:8" ht="13" x14ac:dyDescent="0.3">
      <c r="E16" s="26" t="s">
        <v>19</v>
      </c>
      <c r="F16" s="11">
        <v>483713000</v>
      </c>
      <c r="G16" s="11">
        <v>480217000</v>
      </c>
      <c r="H16" s="11">
        <v>521847000</v>
      </c>
    </row>
    <row r="17" spans="5:8" ht="13" x14ac:dyDescent="0.3">
      <c r="E17" s="26" t="s">
        <v>20</v>
      </c>
      <c r="F17" s="19">
        <v>44745000</v>
      </c>
      <c r="G17" s="19">
        <v>26488000</v>
      </c>
      <c r="H17" s="19"/>
    </row>
    <row r="18" spans="5:8" ht="13" x14ac:dyDescent="0.3">
      <c r="E18" s="26" t="s">
        <v>21</v>
      </c>
      <c r="F18" s="11">
        <v>413544000</v>
      </c>
      <c r="G18" s="11">
        <v>419111000</v>
      </c>
      <c r="H18" s="11">
        <v>454557000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190459000</v>
      </c>
      <c r="G20" s="3">
        <f>SUM(G21:G29)</f>
        <v>117100000</v>
      </c>
      <c r="H20" s="3">
        <f>SUM(H21:H29)</f>
        <v>115388000</v>
      </c>
    </row>
    <row r="21" spans="5:8" ht="13" x14ac:dyDescent="0.3">
      <c r="E21" s="26" t="s">
        <v>24</v>
      </c>
      <c r="F21" s="19">
        <v>62600000</v>
      </c>
      <c r="G21" s="19">
        <v>63300000</v>
      </c>
      <c r="H21" s="19">
        <v>65200000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77059000</v>
      </c>
      <c r="G23" s="11"/>
      <c r="H23" s="11"/>
    </row>
    <row r="24" spans="5:8" ht="13" x14ac:dyDescent="0.3">
      <c r="E24" s="26" t="s">
        <v>27</v>
      </c>
      <c r="F24" s="11">
        <v>19800000</v>
      </c>
      <c r="G24" s="11">
        <v>19800000</v>
      </c>
      <c r="H24" s="11">
        <v>19188000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31000000</v>
      </c>
      <c r="G26" s="11">
        <v>34000000</v>
      </c>
      <c r="H26" s="11">
        <v>31000000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18837154000</v>
      </c>
      <c r="G30" s="18">
        <f>+G5+G6+G7+G20</f>
        <v>19195349000</v>
      </c>
      <c r="H30" s="18">
        <f>+H5+H6+H7+H20</f>
        <v>19889900000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1450845000</v>
      </c>
      <c r="G32" s="3">
        <f>SUM(G33:G38)</f>
        <v>1526898000</v>
      </c>
      <c r="H32" s="3">
        <f>SUM(H33:H38)</f>
        <v>1573382000</v>
      </c>
    </row>
    <row r="33" spans="5:9" ht="13" x14ac:dyDescent="0.3">
      <c r="E33" s="26" t="s">
        <v>18</v>
      </c>
      <c r="F33" s="11">
        <v>752661000</v>
      </c>
      <c r="G33" s="11">
        <v>798170000</v>
      </c>
      <c r="H33" s="11">
        <v>799407000</v>
      </c>
    </row>
    <row r="34" spans="5:9" ht="13" x14ac:dyDescent="0.3">
      <c r="E34" s="26" t="s">
        <v>36</v>
      </c>
      <c r="F34" s="11">
        <v>262911000</v>
      </c>
      <c r="G34" s="11">
        <v>283064000</v>
      </c>
      <c r="H34" s="11">
        <v>328311000</v>
      </c>
    </row>
    <row r="35" spans="5:9" ht="13" x14ac:dyDescent="0.3">
      <c r="E35" s="26" t="s">
        <v>37</v>
      </c>
      <c r="F35" s="11">
        <v>5300000</v>
      </c>
      <c r="G35" s="11">
        <v>1300000</v>
      </c>
      <c r="H35" s="11">
        <v>1300000</v>
      </c>
    </row>
    <row r="36" spans="5:9" ht="13" x14ac:dyDescent="0.3">
      <c r="E36" s="26" t="s">
        <v>38</v>
      </c>
      <c r="F36" s="11"/>
      <c r="G36" s="11"/>
      <c r="H36" s="11"/>
    </row>
    <row r="37" spans="5:9" ht="13" x14ac:dyDescent="0.3">
      <c r="E37" s="26" t="s">
        <v>19</v>
      </c>
      <c r="F37" s="11">
        <v>429973000</v>
      </c>
      <c r="G37" s="11">
        <v>444364000</v>
      </c>
      <c r="H37" s="11">
        <v>444364000</v>
      </c>
    </row>
    <row r="38" spans="5:9" ht="13" x14ac:dyDescent="0.3">
      <c r="E38" s="26" t="s">
        <v>11</v>
      </c>
      <c r="F38" s="11"/>
      <c r="G38" s="11"/>
      <c r="H38" s="11"/>
    </row>
    <row r="39" spans="5:9" ht="14" x14ac:dyDescent="0.3">
      <c r="E39" s="23" t="s">
        <v>23</v>
      </c>
      <c r="F39" s="3">
        <f>SUM(F40:F40)</f>
        <v>20143000</v>
      </c>
      <c r="G39" s="3">
        <f>SUM(G40:G40)</f>
        <v>23565000</v>
      </c>
      <c r="H39" s="3">
        <f>SUM(H40:H40)</f>
        <v>21480000</v>
      </c>
    </row>
    <row r="40" spans="5:9" ht="13" x14ac:dyDescent="0.3">
      <c r="E40" s="26" t="s">
        <v>25</v>
      </c>
      <c r="F40" s="19">
        <v>20143000</v>
      </c>
      <c r="G40" s="19">
        <v>23565000</v>
      </c>
      <c r="H40" s="19">
        <v>21480000</v>
      </c>
    </row>
    <row r="41" spans="5:9" ht="14" x14ac:dyDescent="0.3">
      <c r="E41" s="29" t="s">
        <v>39</v>
      </c>
      <c r="F41" s="30">
        <f>+F32+F39</f>
        <v>1470988000</v>
      </c>
      <c r="G41" s="30">
        <f>+G32+G39</f>
        <v>1550463000</v>
      </c>
      <c r="H41" s="30">
        <f>+H32+H39</f>
        <v>1594862000</v>
      </c>
    </row>
    <row r="42" spans="5:9" ht="14" x14ac:dyDescent="0.3">
      <c r="E42" s="29" t="s">
        <v>40</v>
      </c>
      <c r="F42" s="30">
        <f>+F30+F41</f>
        <v>20308142000</v>
      </c>
      <c r="G42" s="30">
        <f>+G30+G41</f>
        <v>20745812000</v>
      </c>
      <c r="H42" s="30">
        <f>+H30+H41</f>
        <v>21484762000</v>
      </c>
    </row>
    <row r="43" spans="5:9" x14ac:dyDescent="0.25">
      <c r="F43" s="21"/>
      <c r="G43" s="21"/>
      <c r="H43" s="21"/>
    </row>
    <row r="44" spans="5:9" ht="13" x14ac:dyDescent="0.25">
      <c r="E44" s="2" t="s">
        <v>68</v>
      </c>
      <c r="F44" s="3"/>
      <c r="G44" s="3"/>
      <c r="H44" s="3"/>
    </row>
    <row r="45" spans="5:9" ht="13" x14ac:dyDescent="0.25">
      <c r="E45" s="2" t="s">
        <v>69</v>
      </c>
      <c r="F45" s="4">
        <f>SUM(F47+F53+F59+F65+F71+F77+F83+F89+F95+F101+F107+F113)</f>
        <v>1105456000</v>
      </c>
      <c r="G45" s="4">
        <f>SUM(G47+G53+G59+G65+G71+G77+G83+G89+G95+G101+G107+G113)</f>
        <v>1106268998</v>
      </c>
      <c r="H45" s="4">
        <f>SUM(H47+H53+H59+H65+H71+H77+H83+H89+H95+H101+H107+H113)</f>
        <v>997924000</v>
      </c>
    </row>
    <row r="46" spans="5:9" ht="13" x14ac:dyDescent="0.25">
      <c r="E46" s="5" t="s">
        <v>70</v>
      </c>
      <c r="F46" s="3"/>
      <c r="G46" s="3"/>
      <c r="H46" s="3"/>
    </row>
    <row r="47" spans="5:9" ht="13" x14ac:dyDescent="0.25">
      <c r="E47" s="2" t="s">
        <v>73</v>
      </c>
      <c r="F47" s="3">
        <f>SUM(F48:F51)</f>
        <v>1105456000</v>
      </c>
      <c r="G47" s="3">
        <f>SUM(G48:G51)</f>
        <v>1106268998</v>
      </c>
      <c r="H47" s="3">
        <f>SUM(H48:H51)</f>
        <v>997924000</v>
      </c>
    </row>
    <row r="48" spans="5:9" x14ac:dyDescent="0.25">
      <c r="E48" s="6" t="s">
        <v>72</v>
      </c>
      <c r="F48" s="33">
        <f>SUM('DC33:LIM476'!F48)+11969000</f>
        <v>892884000</v>
      </c>
      <c r="G48" s="8">
        <f>SUM('DC33:LIM476'!G48)+12387915</f>
        <v>925162998</v>
      </c>
      <c r="H48" s="9">
        <f>SUM('DC33:LIM476'!H48)+12548958</f>
        <v>937124000</v>
      </c>
      <c r="I48" s="34"/>
    </row>
    <row r="49" spans="5:8" x14ac:dyDescent="0.25">
      <c r="E49" s="6" t="s">
        <v>74</v>
      </c>
      <c r="F49" s="10">
        <f>SUM('DC33:LIM476'!F49)</f>
        <v>212572000</v>
      </c>
      <c r="G49" s="11">
        <f>SUM('DC33:LIM476'!G49)+10628600</f>
        <v>181106000</v>
      </c>
      <c r="H49" s="12">
        <f>SUM('DC33:LIM476'!H49)+10628600</f>
        <v>60800000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E52" s="6"/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SUM(F45)+F52</f>
        <v>1105456000</v>
      </c>
      <c r="G118" s="18">
        <f t="shared" ref="G118:H118" si="0">SUM(G45)+G52</f>
        <v>1106268998</v>
      </c>
      <c r="H118" s="18">
        <f t="shared" si="0"/>
        <v>997924000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topLeftCell="A29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216586000</v>
      </c>
      <c r="G5" s="3">
        <v>216560000</v>
      </c>
      <c r="H5" s="3">
        <v>211458000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41955000</v>
      </c>
      <c r="G7" s="4">
        <f>SUM(G8:G19)</f>
        <v>47097000</v>
      </c>
      <c r="H7" s="4">
        <f>SUM(H8:H19)</f>
        <v>49951000</v>
      </c>
    </row>
    <row r="8" spans="5:8" ht="13" x14ac:dyDescent="0.3">
      <c r="E8" s="26" t="s">
        <v>11</v>
      </c>
      <c r="F8" s="11">
        <v>37141000</v>
      </c>
      <c r="G8" s="11">
        <v>38822000</v>
      </c>
      <c r="H8" s="11">
        <v>41951000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4814000</v>
      </c>
      <c r="G11" s="11">
        <v>8275000</v>
      </c>
      <c r="H11" s="11">
        <v>8000000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4769000</v>
      </c>
      <c r="G20" s="3">
        <f>SUM(G21:G29)</f>
        <v>3000000</v>
      </c>
      <c r="H20" s="3">
        <f>SUM(H21:H29)</f>
        <v>8000000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1769000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263310000</v>
      </c>
      <c r="G30" s="18">
        <f>+G5+G6+G7+G20</f>
        <v>266657000</v>
      </c>
      <c r="H30" s="18">
        <f>+H5+H6+H7+H20</f>
        <v>269409000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2038000</v>
      </c>
      <c r="G32" s="3">
        <f>SUM(G33:G38)</f>
        <v>3743000</v>
      </c>
      <c r="H32" s="3">
        <f>SUM(H33:H38)</f>
        <v>20831000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2038000</v>
      </c>
      <c r="G34" s="11">
        <v>3743000</v>
      </c>
      <c r="H34" s="11">
        <v>20831000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2038000</v>
      </c>
      <c r="G41" s="30">
        <f>+G32+G39</f>
        <v>3743000</v>
      </c>
      <c r="H41" s="30">
        <f>+H32+H39</f>
        <v>20831000</v>
      </c>
    </row>
    <row r="42" spans="5:8" ht="14" x14ac:dyDescent="0.3">
      <c r="E42" s="29" t="s">
        <v>40</v>
      </c>
      <c r="F42" s="30">
        <f>+F30+F41</f>
        <v>265348000</v>
      </c>
      <c r="G42" s="30">
        <f>+G30+G41</f>
        <v>270400000</v>
      </c>
      <c r="H42" s="30">
        <f>+H30+H41</f>
        <v>290240000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16038868</v>
      </c>
      <c r="G45" s="4">
        <f>SUM(G47+G53+G59+G65+G71+G77+G83+G89+G95+G101+G107+G113)</f>
        <v>22159418</v>
      </c>
      <c r="H45" s="4">
        <f>SUM(H47+H53+H59+H65+H71+H77+H83+H89+H95+H101+H107+H113)</f>
        <v>18483788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16038868</v>
      </c>
      <c r="G47" s="3">
        <f>SUM(G48:G51)</f>
        <v>22159418</v>
      </c>
      <c r="H47" s="3">
        <f>SUM(H48:H51)</f>
        <v>18483788</v>
      </c>
    </row>
    <row r="48" spans="5:8" x14ac:dyDescent="0.25">
      <c r="E48" s="6" t="s">
        <v>72</v>
      </c>
      <c r="F48" s="7">
        <v>16038868</v>
      </c>
      <c r="G48" s="8">
        <v>16600228</v>
      </c>
      <c r="H48" s="9">
        <v>16816031</v>
      </c>
    </row>
    <row r="49" spans="5:8" x14ac:dyDescent="0.25">
      <c r="E49" s="6" t="s">
        <v>74</v>
      </c>
      <c r="F49" s="10"/>
      <c r="G49" s="11">
        <v>5559190</v>
      </c>
      <c r="H49" s="12">
        <v>1667757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16038868</v>
      </c>
      <c r="G118" s="18">
        <f>SUM(G45)</f>
        <v>22159418</v>
      </c>
      <c r="H118" s="18">
        <f>SUM(H45)</f>
        <v>18483788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topLeftCell="A24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173864000</v>
      </c>
      <c r="G5" s="3">
        <v>172850000</v>
      </c>
      <c r="H5" s="3">
        <v>167399000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46761000</v>
      </c>
      <c r="G7" s="4">
        <f>SUM(G8:G19)</f>
        <v>32268000</v>
      </c>
      <c r="H7" s="4">
        <f>SUM(H8:H19)</f>
        <v>34791000</v>
      </c>
    </row>
    <row r="8" spans="5:8" ht="13" x14ac:dyDescent="0.3">
      <c r="E8" s="26" t="s">
        <v>11</v>
      </c>
      <c r="F8" s="11">
        <v>40913000</v>
      </c>
      <c r="G8" s="11">
        <v>32268000</v>
      </c>
      <c r="H8" s="11">
        <v>34791000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5848000</v>
      </c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3416000</v>
      </c>
      <c r="G20" s="3">
        <f>SUM(G21:G29)</f>
        <v>1900000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1616000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224041000</v>
      </c>
      <c r="G30" s="18">
        <f>+G5+G6+G7+G20</f>
        <v>207018000</v>
      </c>
      <c r="H30" s="18">
        <f>+H5+H6+H7+H20</f>
        <v>204190000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1750000</v>
      </c>
      <c r="G32" s="3">
        <f>SUM(G33:G38)</f>
        <v>3033000</v>
      </c>
      <c r="H32" s="3">
        <f>SUM(H33:H38)</f>
        <v>7652000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1750000</v>
      </c>
      <c r="G34" s="11">
        <v>3033000</v>
      </c>
      <c r="H34" s="11">
        <v>7652000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1750000</v>
      </c>
      <c r="G41" s="30">
        <f>+G32+G39</f>
        <v>3033000</v>
      </c>
      <c r="H41" s="30">
        <f>+H32+H39</f>
        <v>7652000</v>
      </c>
    </row>
    <row r="42" spans="5:8" ht="14" x14ac:dyDescent="0.3">
      <c r="E42" s="29" t="s">
        <v>40</v>
      </c>
      <c r="F42" s="30">
        <f>+F30+F41</f>
        <v>225791000</v>
      </c>
      <c r="G42" s="30">
        <f>+G30+G41</f>
        <v>210051000</v>
      </c>
      <c r="H42" s="30">
        <f>+H30+H41</f>
        <v>211842000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40632539</v>
      </c>
      <c r="G45" s="4">
        <f>SUM(G47+G53+G59+G65+G71+G77+G83+G89+G95+G101+G107+G113)</f>
        <v>46537024</v>
      </c>
      <c r="H45" s="4">
        <f>SUM(H47+H53+H59+H65+H71+H77+H83+H89+H95+H101+H107+H113)</f>
        <v>43178303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40632539</v>
      </c>
      <c r="G47" s="3">
        <f>SUM(G48:G51)</f>
        <v>46537024</v>
      </c>
      <c r="H47" s="3">
        <f>SUM(H48:H51)</f>
        <v>43178303</v>
      </c>
    </row>
    <row r="48" spans="5:8" x14ac:dyDescent="0.25">
      <c r="E48" s="6" t="s">
        <v>72</v>
      </c>
      <c r="F48" s="7">
        <v>39592110</v>
      </c>
      <c r="G48" s="8">
        <v>40977834</v>
      </c>
      <c r="H48" s="9">
        <v>41510546</v>
      </c>
    </row>
    <row r="49" spans="5:8" x14ac:dyDescent="0.25">
      <c r="E49" s="6" t="s">
        <v>74</v>
      </c>
      <c r="F49" s="10">
        <v>1040429</v>
      </c>
      <c r="G49" s="11">
        <v>5559190</v>
      </c>
      <c r="H49" s="12">
        <v>1667757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40632539</v>
      </c>
      <c r="G118" s="18">
        <f>SUM(G45)</f>
        <v>46537024</v>
      </c>
      <c r="H118" s="18">
        <f>SUM(H45)</f>
        <v>43178303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topLeftCell="A35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229123000</v>
      </c>
      <c r="G5" s="3">
        <v>232462000</v>
      </c>
      <c r="H5" s="3">
        <v>231686000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33559000</v>
      </c>
      <c r="G7" s="4">
        <f>SUM(G8:G19)</f>
        <v>41653000</v>
      </c>
      <c r="H7" s="4">
        <f>SUM(H8:H19)</f>
        <v>47177000</v>
      </c>
    </row>
    <row r="8" spans="5:8" ht="13" x14ac:dyDescent="0.3">
      <c r="E8" s="26" t="s">
        <v>11</v>
      </c>
      <c r="F8" s="11">
        <v>33559000</v>
      </c>
      <c r="G8" s="11">
        <v>35053000</v>
      </c>
      <c r="H8" s="11">
        <v>37833000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6600000</v>
      </c>
      <c r="H11" s="11">
        <v>9344000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4975000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1975000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267657000</v>
      </c>
      <c r="G30" s="18">
        <f>+G5+G6+G7+G20</f>
        <v>277115000</v>
      </c>
      <c r="H30" s="18">
        <f>+H5+H6+H7+H20</f>
        <v>281863000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1464000</v>
      </c>
      <c r="G32" s="3">
        <f>SUM(G33:G38)</f>
        <v>3819000</v>
      </c>
      <c r="H32" s="3">
        <f>SUM(H33:H38)</f>
        <v>6151000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1464000</v>
      </c>
      <c r="G34" s="11">
        <v>3819000</v>
      </c>
      <c r="H34" s="11">
        <v>6151000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1464000</v>
      </c>
      <c r="G41" s="30">
        <f>+G32+G39</f>
        <v>3819000</v>
      </c>
      <c r="H41" s="30">
        <f>+H32+H39</f>
        <v>6151000</v>
      </c>
    </row>
    <row r="42" spans="5:8" ht="14" x14ac:dyDescent="0.3">
      <c r="E42" s="29" t="s">
        <v>40</v>
      </c>
      <c r="F42" s="30">
        <f>+F30+F41</f>
        <v>269121000</v>
      </c>
      <c r="G42" s="30">
        <f>+G30+G41</f>
        <v>280934000</v>
      </c>
      <c r="H42" s="30">
        <f>+H30+H41</f>
        <v>288014000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125402356</v>
      </c>
      <c r="G45" s="4">
        <f>SUM(G47+G53+G59+G65+G71+G77+G83+G89+G95+G101+G107+G113)</f>
        <v>108923991</v>
      </c>
      <c r="H45" s="4">
        <f>SUM(H47+H53+H59+H65+H71+H77+H83+H89+H95+H101+H107+H113)</f>
        <v>97787190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125402356</v>
      </c>
      <c r="G47" s="3">
        <f>SUM(G48:G51)</f>
        <v>108923991</v>
      </c>
      <c r="H47" s="3">
        <f>SUM(H48:H51)</f>
        <v>97787190</v>
      </c>
    </row>
    <row r="48" spans="5:8" x14ac:dyDescent="0.25">
      <c r="E48" s="6" t="s">
        <v>72</v>
      </c>
      <c r="F48" s="7">
        <v>86397781</v>
      </c>
      <c r="G48" s="8">
        <v>89421703</v>
      </c>
      <c r="H48" s="9">
        <v>90584185</v>
      </c>
    </row>
    <row r="49" spans="5:8" x14ac:dyDescent="0.25">
      <c r="E49" s="6" t="s">
        <v>74</v>
      </c>
      <c r="F49" s="10">
        <v>39004575</v>
      </c>
      <c r="G49" s="11">
        <v>19502288</v>
      </c>
      <c r="H49" s="12">
        <v>7203005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125402356</v>
      </c>
      <c r="G118" s="18">
        <f>SUM(G45)</f>
        <v>108923991</v>
      </c>
      <c r="H118" s="18">
        <f>SUM(H45)</f>
        <v>97787190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topLeftCell="A39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622657000</v>
      </c>
      <c r="G5" s="3">
        <v>622909000</v>
      </c>
      <c r="H5" s="3">
        <v>608568000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148189000</v>
      </c>
      <c r="G7" s="4">
        <f>SUM(G8:G19)</f>
        <v>147913000</v>
      </c>
      <c r="H7" s="4">
        <f>SUM(H8:H19)</f>
        <v>151387000</v>
      </c>
    </row>
    <row r="8" spans="5:8" ht="13" x14ac:dyDescent="0.3">
      <c r="E8" s="26" t="s">
        <v>11</v>
      </c>
      <c r="F8" s="11">
        <v>117147000</v>
      </c>
      <c r="G8" s="11">
        <v>123013000</v>
      </c>
      <c r="H8" s="11">
        <v>133929000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14617000</v>
      </c>
      <c r="G11" s="11">
        <v>9900000</v>
      </c>
      <c r="H11" s="11">
        <v>12458000</v>
      </c>
    </row>
    <row r="12" spans="5:8" ht="13" x14ac:dyDescent="0.3">
      <c r="E12" s="26" t="s">
        <v>15</v>
      </c>
      <c r="F12" s="19">
        <v>16425000</v>
      </c>
      <c r="G12" s="19">
        <v>15000000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16483000</v>
      </c>
      <c r="G20" s="3">
        <f>SUM(G21:G29)</f>
        <v>12900000</v>
      </c>
      <c r="H20" s="3">
        <f>SUM(H21:H29)</f>
        <v>14500000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3683000</v>
      </c>
      <c r="G23" s="11"/>
      <c r="H23" s="11"/>
    </row>
    <row r="24" spans="5:8" ht="13" x14ac:dyDescent="0.3">
      <c r="E24" s="26" t="s">
        <v>27</v>
      </c>
      <c r="F24" s="11">
        <v>7000000</v>
      </c>
      <c r="G24" s="11">
        <v>7000000</v>
      </c>
      <c r="H24" s="11">
        <v>7500000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787329000</v>
      </c>
      <c r="G30" s="18">
        <f>+G5+G6+G7+G20</f>
        <v>783722000</v>
      </c>
      <c r="H30" s="18">
        <f>+H5+H6+H7+H20</f>
        <v>774455000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26270000</v>
      </c>
      <c r="G32" s="3">
        <f>SUM(G33:G38)</f>
        <v>11289000</v>
      </c>
      <c r="H32" s="3">
        <f>SUM(H33:H38)</f>
        <v>23929000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25470000</v>
      </c>
      <c r="G34" s="11">
        <v>11189000</v>
      </c>
      <c r="H34" s="11">
        <v>23829000</v>
      </c>
    </row>
    <row r="35" spans="5:8" ht="13" x14ac:dyDescent="0.3">
      <c r="E35" s="26" t="s">
        <v>37</v>
      </c>
      <c r="F35" s="11">
        <v>800000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26270000</v>
      </c>
      <c r="G41" s="30">
        <f>+G32+G39</f>
        <v>11289000</v>
      </c>
      <c r="H41" s="30">
        <f>+H32+H39</f>
        <v>23929000</v>
      </c>
    </row>
    <row r="42" spans="5:8" ht="14" x14ac:dyDescent="0.3">
      <c r="E42" s="29" t="s">
        <v>40</v>
      </c>
      <c r="F42" s="30">
        <f>+F30+F41</f>
        <v>813599000</v>
      </c>
      <c r="G42" s="30">
        <f>+G30+G41</f>
        <v>795011000</v>
      </c>
      <c r="H42" s="30">
        <f>+H30+H41</f>
        <v>798384000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71547525</v>
      </c>
      <c r="G45" s="4">
        <f>SUM(G47+G53+G59+G65+G71+G77+G83+G89+G95+G101+G107+G113)</f>
        <v>75575733</v>
      </c>
      <c r="H45" s="4">
        <f>SUM(H47+H53+H59+H65+H71+H77+H83+H89+H95+H101+H107+H113)</f>
        <v>76186860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71547525</v>
      </c>
      <c r="G47" s="3">
        <f>SUM(G48:G51)</f>
        <v>75575733</v>
      </c>
      <c r="H47" s="3">
        <f>SUM(H48:H51)</f>
        <v>76186860</v>
      </c>
    </row>
    <row r="48" spans="5:8" x14ac:dyDescent="0.25">
      <c r="E48" s="6" t="s">
        <v>72</v>
      </c>
      <c r="F48" s="7">
        <v>71547525</v>
      </c>
      <c r="G48" s="8">
        <v>74051688</v>
      </c>
      <c r="H48" s="9">
        <v>75014360</v>
      </c>
    </row>
    <row r="49" spans="5:8" x14ac:dyDescent="0.25">
      <c r="E49" s="6" t="s">
        <v>74</v>
      </c>
      <c r="F49" s="10"/>
      <c r="G49" s="11">
        <v>1524045</v>
      </c>
      <c r="H49" s="12">
        <v>1172500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71547525</v>
      </c>
      <c r="G118" s="18">
        <f>SUM(G45)</f>
        <v>75575733</v>
      </c>
      <c r="H118" s="18">
        <f>SUM(H45)</f>
        <v>76186860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topLeftCell="A40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509837000</v>
      </c>
      <c r="G5" s="3">
        <v>511679000</v>
      </c>
      <c r="H5" s="3">
        <v>502054000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124002000</v>
      </c>
      <c r="G7" s="4">
        <f>SUM(G8:G19)</f>
        <v>125716000</v>
      </c>
      <c r="H7" s="4">
        <f>SUM(H8:H19)</f>
        <v>130528000</v>
      </c>
    </row>
    <row r="8" spans="5:8" ht="13" x14ac:dyDescent="0.3">
      <c r="E8" s="26" t="s">
        <v>11</v>
      </c>
      <c r="F8" s="11">
        <v>105490000</v>
      </c>
      <c r="G8" s="11">
        <v>110746000</v>
      </c>
      <c r="H8" s="11">
        <v>120528000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12506000</v>
      </c>
      <c r="G11" s="11">
        <v>8964000</v>
      </c>
      <c r="H11" s="11">
        <v>10000000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>
        <v>6006000</v>
      </c>
      <c r="G17" s="19">
        <v>6006000</v>
      </c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4460000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1900000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2560000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638299000</v>
      </c>
      <c r="G30" s="18">
        <f>+G5+G6+G7+G20</f>
        <v>639395000</v>
      </c>
      <c r="H30" s="18">
        <f>+H5+H6+H7+H20</f>
        <v>634682000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19550000</v>
      </c>
      <c r="G32" s="3">
        <f>SUM(G33:G38)</f>
        <v>6325000</v>
      </c>
      <c r="H32" s="3">
        <f>SUM(H33:H38)</f>
        <v>15326000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19550000</v>
      </c>
      <c r="G34" s="11">
        <v>6325000</v>
      </c>
      <c r="H34" s="11">
        <v>15326000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19550000</v>
      </c>
      <c r="G41" s="30">
        <f>+G32+G39</f>
        <v>6325000</v>
      </c>
      <c r="H41" s="30">
        <f>+H32+H39</f>
        <v>15326000</v>
      </c>
    </row>
    <row r="42" spans="5:8" ht="14" x14ac:dyDescent="0.3">
      <c r="E42" s="29" t="s">
        <v>40</v>
      </c>
      <c r="F42" s="30">
        <f>+F30+F41</f>
        <v>657849000</v>
      </c>
      <c r="G42" s="30">
        <f>+G30+G41</f>
        <v>645720000</v>
      </c>
      <c r="H42" s="30">
        <f>+H30+H41</f>
        <v>650008000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49755587</v>
      </c>
      <c r="G45" s="4">
        <f>SUM(G47+G53+G59+G65+G71+G77+G83+G89+G95+G101+G107+G113)</f>
        <v>56365113</v>
      </c>
      <c r="H45" s="4">
        <f>SUM(H47+H53+H59+H65+H71+H77+H83+H89+H95+H101+H107+H113)</f>
        <v>49705204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49755587</v>
      </c>
      <c r="G47" s="3">
        <f>SUM(G48:G51)</f>
        <v>56365113</v>
      </c>
      <c r="H47" s="3">
        <f>SUM(H48:H51)</f>
        <v>49705204</v>
      </c>
    </row>
    <row r="48" spans="5:8" x14ac:dyDescent="0.25">
      <c r="E48" s="6" t="s">
        <v>72</v>
      </c>
      <c r="F48" s="7">
        <v>44441287</v>
      </c>
      <c r="G48" s="8">
        <v>45996732</v>
      </c>
      <c r="H48" s="9">
        <v>46594690</v>
      </c>
    </row>
    <row r="49" spans="5:8" x14ac:dyDescent="0.25">
      <c r="E49" s="6" t="s">
        <v>74</v>
      </c>
      <c r="F49" s="10">
        <v>5314300</v>
      </c>
      <c r="G49" s="11">
        <v>10368381</v>
      </c>
      <c r="H49" s="12">
        <v>3110514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49755587</v>
      </c>
      <c r="G118" s="18">
        <f>SUM(G45)</f>
        <v>56365113</v>
      </c>
      <c r="H118" s="18">
        <f>SUM(H45)</f>
        <v>49705204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topLeftCell="A29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513239000</v>
      </c>
      <c r="G5" s="3">
        <v>511443000</v>
      </c>
      <c r="H5" s="3">
        <v>496872000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115624000</v>
      </c>
      <c r="G7" s="4">
        <f>SUM(G8:G19)</f>
        <v>114506000</v>
      </c>
      <c r="H7" s="4">
        <f>SUM(H8:H19)</f>
        <v>120715000</v>
      </c>
    </row>
    <row r="8" spans="5:8" ht="13" x14ac:dyDescent="0.3">
      <c r="E8" s="26" t="s">
        <v>11</v>
      </c>
      <c r="F8" s="11">
        <v>96519000</v>
      </c>
      <c r="G8" s="11">
        <v>101306000</v>
      </c>
      <c r="H8" s="11">
        <v>110215000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19105000</v>
      </c>
      <c r="G11" s="11">
        <v>13200000</v>
      </c>
      <c r="H11" s="11">
        <v>9500000</v>
      </c>
    </row>
    <row r="12" spans="5:8" ht="13" x14ac:dyDescent="0.3">
      <c r="E12" s="26" t="s">
        <v>15</v>
      </c>
      <c r="F12" s="19"/>
      <c r="G12" s="19"/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4225000</v>
      </c>
      <c r="G20" s="3">
        <f>SUM(G21:G29)</f>
        <v>2500000</v>
      </c>
      <c r="H20" s="3">
        <f>SUM(H21:H29)</f>
        <v>2600000</v>
      </c>
    </row>
    <row r="21" spans="5:8" ht="13" x14ac:dyDescent="0.3">
      <c r="E21" s="26" t="s">
        <v>24</v>
      </c>
      <c r="F21" s="19">
        <v>2500000</v>
      </c>
      <c r="G21" s="19">
        <v>2500000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1725000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633088000</v>
      </c>
      <c r="G30" s="18">
        <f>+G5+G6+G7+G20</f>
        <v>628449000</v>
      </c>
      <c r="H30" s="18">
        <f>+H5+H6+H7+H20</f>
        <v>620187000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13719000</v>
      </c>
      <c r="G32" s="3">
        <f>SUM(G33:G38)</f>
        <v>7943000</v>
      </c>
      <c r="H32" s="3">
        <f>SUM(H33:H38)</f>
        <v>21283000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11719000</v>
      </c>
      <c r="G34" s="11">
        <v>7843000</v>
      </c>
      <c r="H34" s="11">
        <v>21183000</v>
      </c>
    </row>
    <row r="35" spans="5:8" ht="13" x14ac:dyDescent="0.3">
      <c r="E35" s="26" t="s">
        <v>37</v>
      </c>
      <c r="F35" s="11">
        <v>2000000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13719000</v>
      </c>
      <c r="G41" s="30">
        <f>+G32+G39</f>
        <v>7943000</v>
      </c>
      <c r="H41" s="30">
        <f>+H32+H39</f>
        <v>21283000</v>
      </c>
    </row>
    <row r="42" spans="5:8" ht="14" x14ac:dyDescent="0.3">
      <c r="E42" s="29" t="s">
        <v>40</v>
      </c>
      <c r="F42" s="30">
        <f>+F30+F41</f>
        <v>646807000</v>
      </c>
      <c r="G42" s="30">
        <f>+G30+G41</f>
        <v>636392000</v>
      </c>
      <c r="H42" s="30">
        <f>+H30+H41</f>
        <v>641470000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38262077</v>
      </c>
      <c r="G45" s="4">
        <f>SUM(G47+G53+G59+G65+G71+G77+G83+G89+G95+G101+G107+G113)</f>
        <v>38037160</v>
      </c>
      <c r="H45" s="4">
        <f>SUM(H47+H53+H59+H65+H71+H77+H83+H89+H95+H101+H107+H113)</f>
        <v>37262539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38262077</v>
      </c>
      <c r="G47" s="3">
        <f>SUM(G48:G51)</f>
        <v>38037160</v>
      </c>
      <c r="H47" s="3">
        <f>SUM(H48:H51)</f>
        <v>37262539</v>
      </c>
    </row>
    <row r="48" spans="5:8" x14ac:dyDescent="0.25">
      <c r="E48" s="6" t="s">
        <v>72</v>
      </c>
      <c r="F48" s="7">
        <v>33491884</v>
      </c>
      <c r="G48" s="8">
        <v>35692160</v>
      </c>
      <c r="H48" s="9">
        <v>36090039</v>
      </c>
    </row>
    <row r="49" spans="5:8" x14ac:dyDescent="0.25">
      <c r="E49" s="6" t="s">
        <v>74</v>
      </c>
      <c r="F49" s="10">
        <v>4770193</v>
      </c>
      <c r="G49" s="11">
        <v>2345000</v>
      </c>
      <c r="H49" s="12">
        <v>1172500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38262077</v>
      </c>
      <c r="G118" s="18">
        <f>SUM(G45)</f>
        <v>38037160</v>
      </c>
      <c r="H118" s="18">
        <f>SUM(H45)</f>
        <v>37262539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topLeftCell="A29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246266000</v>
      </c>
      <c r="G5" s="3">
        <v>244154000</v>
      </c>
      <c r="H5" s="3">
        <v>235481000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67485000</v>
      </c>
      <c r="G7" s="4">
        <f>SUM(G8:G19)</f>
        <v>84932000</v>
      </c>
      <c r="H7" s="4">
        <f>SUM(H8:H19)</f>
        <v>74767000</v>
      </c>
    </row>
    <row r="8" spans="5:8" ht="13" x14ac:dyDescent="0.3">
      <c r="E8" s="26" t="s">
        <v>11</v>
      </c>
      <c r="F8" s="11">
        <v>51769000</v>
      </c>
      <c r="G8" s="11">
        <v>54215000</v>
      </c>
      <c r="H8" s="11">
        <v>58767000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15000000</v>
      </c>
      <c r="H11" s="11">
        <v>16000000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>
        <v>15716000</v>
      </c>
      <c r="G17" s="19">
        <v>15717000</v>
      </c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4405000</v>
      </c>
      <c r="G20" s="3">
        <f>SUM(G21:G29)</f>
        <v>2400000</v>
      </c>
      <c r="H20" s="3">
        <f>SUM(H21:H29)</f>
        <v>2500000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2005000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318156000</v>
      </c>
      <c r="G30" s="18">
        <f>+G5+G6+G7+G20</f>
        <v>331486000</v>
      </c>
      <c r="H30" s="18">
        <f>+H5+H6+H7+H20</f>
        <v>312748000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4304000</v>
      </c>
      <c r="G32" s="3">
        <f>SUM(G33:G38)</f>
        <v>8104000</v>
      </c>
      <c r="H32" s="3">
        <f>SUM(H33:H38)</f>
        <v>4137000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4304000</v>
      </c>
      <c r="G34" s="11">
        <v>8104000</v>
      </c>
      <c r="H34" s="11">
        <v>4137000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4304000</v>
      </c>
      <c r="G41" s="30">
        <f>+G32+G39</f>
        <v>8104000</v>
      </c>
      <c r="H41" s="30">
        <f>+H32+H39</f>
        <v>4137000</v>
      </c>
    </row>
    <row r="42" spans="5:8" ht="14" x14ac:dyDescent="0.3">
      <c r="E42" s="29" t="s">
        <v>40</v>
      </c>
      <c r="F42" s="30">
        <f>+F30+F41</f>
        <v>322460000</v>
      </c>
      <c r="G42" s="30">
        <f>+G30+G41</f>
        <v>339590000</v>
      </c>
      <c r="H42" s="30">
        <f>+H30+H41</f>
        <v>316885000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2554534</v>
      </c>
      <c r="G45" s="4">
        <f>SUM(G47+G53+G59+G65+G71+G77+G83+G89+G95+G101+G107+G113)</f>
        <v>6296001</v>
      </c>
      <c r="H45" s="4">
        <f>SUM(H47+H53+H59+H65+H71+H77+H83+H89+H95+H101+H107+H113)</f>
        <v>2235639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2554534</v>
      </c>
      <c r="G47" s="3">
        <f>SUM(G48:G51)</f>
        <v>6296001</v>
      </c>
      <c r="H47" s="3">
        <f>SUM(H48:H51)</f>
        <v>2235639</v>
      </c>
    </row>
    <row r="48" spans="5:8" x14ac:dyDescent="0.25">
      <c r="E48" s="6" t="s">
        <v>72</v>
      </c>
      <c r="F48" s="7">
        <v>470000</v>
      </c>
      <c r="G48" s="8">
        <v>486450</v>
      </c>
      <c r="H48" s="9">
        <v>492774</v>
      </c>
    </row>
    <row r="49" spans="5:8" x14ac:dyDescent="0.25">
      <c r="E49" s="6" t="s">
        <v>74</v>
      </c>
      <c r="F49" s="10">
        <v>2084534</v>
      </c>
      <c r="G49" s="11">
        <v>5809551</v>
      </c>
      <c r="H49" s="12">
        <v>1742865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2554534</v>
      </c>
      <c r="G118" s="18">
        <f>SUM(G45)</f>
        <v>6296001</v>
      </c>
      <c r="H118" s="18">
        <f>SUM(H45)</f>
        <v>2235639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topLeftCell="A41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187593000</v>
      </c>
      <c r="G5" s="3">
        <v>186040000</v>
      </c>
      <c r="H5" s="3">
        <v>179526000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62750000</v>
      </c>
      <c r="G7" s="4">
        <f>SUM(G8:G19)</f>
        <v>55894000</v>
      </c>
      <c r="H7" s="4">
        <f>SUM(H8:H19)</f>
        <v>53180000</v>
      </c>
    </row>
    <row r="8" spans="5:8" ht="13" x14ac:dyDescent="0.3">
      <c r="E8" s="26" t="s">
        <v>11</v>
      </c>
      <c r="F8" s="11">
        <v>40820000</v>
      </c>
      <c r="G8" s="11">
        <v>42694000</v>
      </c>
      <c r="H8" s="11">
        <v>46180000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21930000</v>
      </c>
      <c r="G11" s="11">
        <v>13200000</v>
      </c>
      <c r="H11" s="11">
        <v>7000000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3586000</v>
      </c>
      <c r="G20" s="3">
        <f>SUM(G21:G29)</f>
        <v>2200000</v>
      </c>
      <c r="H20" s="3">
        <f>SUM(H21:H29)</f>
        <v>2300000</v>
      </c>
    </row>
    <row r="21" spans="5:8" ht="13" x14ac:dyDescent="0.3">
      <c r="E21" s="26" t="s">
        <v>24</v>
      </c>
      <c r="F21" s="19">
        <v>2200000</v>
      </c>
      <c r="G21" s="19">
        <v>2200000</v>
      </c>
      <c r="H21" s="19">
        <v>2300000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1386000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253929000</v>
      </c>
      <c r="G30" s="18">
        <f>+G5+G6+G7+G20</f>
        <v>244134000</v>
      </c>
      <c r="H30" s="18">
        <f>+H5+H6+H7+H20</f>
        <v>235006000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4218000</v>
      </c>
      <c r="G32" s="3">
        <f>SUM(G33:G38)</f>
        <v>3334000</v>
      </c>
      <c r="H32" s="3">
        <f>SUM(H33:H38)</f>
        <v>10557000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4218000</v>
      </c>
      <c r="G34" s="11">
        <v>3334000</v>
      </c>
      <c r="H34" s="11">
        <v>10557000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4218000</v>
      </c>
      <c r="G41" s="30">
        <f>+G32+G39</f>
        <v>3334000</v>
      </c>
      <c r="H41" s="30">
        <f>+H32+H39</f>
        <v>10557000</v>
      </c>
    </row>
    <row r="42" spans="5:8" ht="14" x14ac:dyDescent="0.3">
      <c r="E42" s="29" t="s">
        <v>40</v>
      </c>
      <c r="F42" s="30">
        <f>+F30+F41</f>
        <v>258147000</v>
      </c>
      <c r="G42" s="30">
        <f>+G30+G41</f>
        <v>247468000</v>
      </c>
      <c r="H42" s="30">
        <f>+H30+H41</f>
        <v>245563000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32542041</v>
      </c>
      <c r="G45" s="4">
        <f>SUM(G47+G53+G59+G65+G71+G77+G83+G89+G95+G101+G107+G113)</f>
        <v>27868198</v>
      </c>
      <c r="H45" s="4">
        <f>SUM(H47+H53+H59+H65+H71+H77+H83+H89+H95+H101+H107+H113)</f>
        <v>24426630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32542041</v>
      </c>
      <c r="G47" s="3">
        <f>SUM(G48:G51)</f>
        <v>27868198</v>
      </c>
      <c r="H47" s="3">
        <f>SUM(H48:H51)</f>
        <v>24426630</v>
      </c>
    </row>
    <row r="48" spans="5:8" x14ac:dyDescent="0.25">
      <c r="E48" s="6" t="s">
        <v>72</v>
      </c>
      <c r="F48" s="7">
        <v>21771206</v>
      </c>
      <c r="G48" s="8">
        <v>22533198</v>
      </c>
      <c r="H48" s="9">
        <v>22826130</v>
      </c>
    </row>
    <row r="49" spans="5:8" x14ac:dyDescent="0.25">
      <c r="E49" s="6" t="s">
        <v>74</v>
      </c>
      <c r="F49" s="10">
        <v>10770835</v>
      </c>
      <c r="G49" s="11">
        <v>5335000</v>
      </c>
      <c r="H49" s="12">
        <v>1600500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32542041</v>
      </c>
      <c r="G118" s="18">
        <f>SUM(G45)</f>
        <v>27868198</v>
      </c>
      <c r="H118" s="18">
        <f>SUM(H45)</f>
        <v>24426630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topLeftCell="A37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1407843000</v>
      </c>
      <c r="G5" s="3">
        <v>1481766000</v>
      </c>
      <c r="H5" s="3">
        <v>1551725000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945128000</v>
      </c>
      <c r="G7" s="4">
        <f>SUM(G8:G19)</f>
        <v>892154000</v>
      </c>
      <c r="H7" s="4">
        <f>SUM(H8:H19)</f>
        <v>1036979000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267249000</v>
      </c>
      <c r="G10" s="19">
        <v>208849000</v>
      </c>
      <c r="H10" s="19">
        <v>202391000</v>
      </c>
    </row>
    <row r="11" spans="5:8" ht="13" x14ac:dyDescent="0.3">
      <c r="E11" s="26" t="s">
        <v>14</v>
      </c>
      <c r="F11" s="11">
        <v>12573000</v>
      </c>
      <c r="G11" s="11">
        <v>6600000</v>
      </c>
      <c r="H11" s="11">
        <v>12000000</v>
      </c>
    </row>
    <row r="12" spans="5:8" ht="13" x14ac:dyDescent="0.3">
      <c r="E12" s="26" t="s">
        <v>15</v>
      </c>
      <c r="F12" s="19">
        <v>44984000</v>
      </c>
      <c r="G12" s="19">
        <v>32320000</v>
      </c>
      <c r="H12" s="19">
        <v>42500000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126013000</v>
      </c>
      <c r="G15" s="11">
        <v>155509000</v>
      </c>
      <c r="H15" s="11">
        <v>255509000</v>
      </c>
    </row>
    <row r="16" spans="5:8" ht="13" x14ac:dyDescent="0.3">
      <c r="E16" s="26" t="s">
        <v>19</v>
      </c>
      <c r="F16" s="11">
        <v>76000000</v>
      </c>
      <c r="G16" s="11">
        <v>65000000</v>
      </c>
      <c r="H16" s="11">
        <v>70022000</v>
      </c>
    </row>
    <row r="17" spans="5:8" ht="13" x14ac:dyDescent="0.3">
      <c r="E17" s="26" t="s">
        <v>20</v>
      </c>
      <c r="F17" s="19">
        <v>4765000</v>
      </c>
      <c r="G17" s="19">
        <v>4765000</v>
      </c>
      <c r="H17" s="19"/>
    </row>
    <row r="18" spans="5:8" ht="13" x14ac:dyDescent="0.3">
      <c r="E18" s="26" t="s">
        <v>21</v>
      </c>
      <c r="F18" s="11">
        <v>413544000</v>
      </c>
      <c r="G18" s="11">
        <v>419111000</v>
      </c>
      <c r="H18" s="11">
        <v>454557000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16517000</v>
      </c>
      <c r="G20" s="3">
        <f>SUM(G21:G29)</f>
        <v>10400000</v>
      </c>
      <c r="H20" s="3">
        <f>SUM(H21:H29)</f>
        <v>8500000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6117000</v>
      </c>
      <c r="G23" s="11"/>
      <c r="H23" s="11"/>
    </row>
    <row r="24" spans="5:8" ht="13" x14ac:dyDescent="0.3">
      <c r="E24" s="26" t="s">
        <v>27</v>
      </c>
      <c r="F24" s="11">
        <v>8000000</v>
      </c>
      <c r="G24" s="11">
        <v>8000000</v>
      </c>
      <c r="H24" s="11">
        <v>6000000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2369488000</v>
      </c>
      <c r="G30" s="18">
        <f>+G5+G6+G7+G20</f>
        <v>2384320000</v>
      </c>
      <c r="H30" s="18">
        <f>+H5+H6+H7+H20</f>
        <v>2597204000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42312000</v>
      </c>
      <c r="G32" s="3">
        <f>SUM(G33:G38)</f>
        <v>74218000</v>
      </c>
      <c r="H32" s="3">
        <f>SUM(H33:H38)</f>
        <v>74807000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41312000</v>
      </c>
      <c r="G34" s="11">
        <v>73218000</v>
      </c>
      <c r="H34" s="11">
        <v>73807000</v>
      </c>
    </row>
    <row r="35" spans="5:8" ht="13" x14ac:dyDescent="0.3">
      <c r="E35" s="26" t="s">
        <v>37</v>
      </c>
      <c r="F35" s="11">
        <v>1000000</v>
      </c>
      <c r="G35" s="11">
        <v>1000000</v>
      </c>
      <c r="H35" s="11">
        <v>1000000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42312000</v>
      </c>
      <c r="G41" s="30">
        <f>+G32+G39</f>
        <v>74218000</v>
      </c>
      <c r="H41" s="30">
        <f>+H32+H39</f>
        <v>74807000</v>
      </c>
    </row>
    <row r="42" spans="5:8" ht="14" x14ac:dyDescent="0.3">
      <c r="E42" s="29" t="s">
        <v>40</v>
      </c>
      <c r="F42" s="30">
        <f>+F30+F41</f>
        <v>2411800000</v>
      </c>
      <c r="G42" s="30">
        <f>+G30+G41</f>
        <v>2458538000</v>
      </c>
      <c r="H42" s="30">
        <f>+H30+H41</f>
        <v>2672011000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94223592</v>
      </c>
      <c r="G45" s="4">
        <f>SUM(G47+G53+G59+G65+G71+G77+G83+G89+G95+G101+G107+G113)</f>
        <v>102389498</v>
      </c>
      <c r="H45" s="4">
        <f>SUM(H47+H53+H59+H65+H71+H77+H83+H89+H95+H101+H107+H113)</f>
        <v>96327906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94223592</v>
      </c>
      <c r="G47" s="3">
        <f>SUM(G48:G51)</f>
        <v>102389498</v>
      </c>
      <c r="H47" s="3">
        <f>SUM(H48:H51)</f>
        <v>96327906</v>
      </c>
    </row>
    <row r="48" spans="5:8" x14ac:dyDescent="0.25">
      <c r="E48" s="6" t="s">
        <v>72</v>
      </c>
      <c r="F48" s="7">
        <v>88909292</v>
      </c>
      <c r="G48" s="8">
        <v>92021117</v>
      </c>
      <c r="H48" s="9">
        <v>93217392</v>
      </c>
    </row>
    <row r="49" spans="5:8" x14ac:dyDescent="0.25">
      <c r="E49" s="6" t="s">
        <v>74</v>
      </c>
      <c r="F49" s="10">
        <v>5314300</v>
      </c>
      <c r="G49" s="11">
        <v>10368381</v>
      </c>
      <c r="H49" s="12">
        <v>3110514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94223592</v>
      </c>
      <c r="G118" s="18">
        <f>SUM(G45)</f>
        <v>102389498</v>
      </c>
      <c r="H118" s="18">
        <f>SUM(H45)</f>
        <v>96327906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topLeftCell="A29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336507000</v>
      </c>
      <c r="G5" s="3">
        <v>332634000</v>
      </c>
      <c r="H5" s="3">
        <v>319397000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63317000</v>
      </c>
      <c r="G7" s="4">
        <f>SUM(G8:G19)</f>
        <v>72853000</v>
      </c>
      <c r="H7" s="4">
        <f>SUM(H8:H19)</f>
        <v>79044000</v>
      </c>
    </row>
    <row r="8" spans="5:8" ht="13" x14ac:dyDescent="0.3">
      <c r="E8" s="26" t="s">
        <v>11</v>
      </c>
      <c r="F8" s="11">
        <v>63317000</v>
      </c>
      <c r="G8" s="11">
        <v>66368000</v>
      </c>
      <c r="H8" s="11">
        <v>72044000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6485000</v>
      </c>
      <c r="H11" s="11">
        <v>7000000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8756000</v>
      </c>
      <c r="G20" s="3">
        <f>SUM(G21:G29)</f>
        <v>6000000</v>
      </c>
      <c r="H20" s="3">
        <f>SUM(H21:H29)</f>
        <v>7100000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1756000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4000000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408580000</v>
      </c>
      <c r="G30" s="18">
        <f>+G5+G6+G7+G20</f>
        <v>411487000</v>
      </c>
      <c r="H30" s="18">
        <f>+H5+H6+H7+H20</f>
        <v>405541000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39385000</v>
      </c>
      <c r="G32" s="3">
        <f>SUM(G33:G38)</f>
        <v>5657000</v>
      </c>
      <c r="H32" s="3">
        <f>SUM(H33:H38)</f>
        <v>21805000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39385000</v>
      </c>
      <c r="G34" s="11">
        <v>5657000</v>
      </c>
      <c r="H34" s="11">
        <v>21805000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39385000</v>
      </c>
      <c r="G41" s="30">
        <f>+G32+G39</f>
        <v>5657000</v>
      </c>
      <c r="H41" s="30">
        <f>+H32+H39</f>
        <v>21805000</v>
      </c>
    </row>
    <row r="42" spans="5:8" ht="14" x14ac:dyDescent="0.3">
      <c r="E42" s="29" t="s">
        <v>40</v>
      </c>
      <c r="F42" s="30">
        <f>+F30+F41</f>
        <v>447965000</v>
      </c>
      <c r="G42" s="30">
        <f>+G30+G41</f>
        <v>417144000</v>
      </c>
      <c r="H42" s="30">
        <f>+H30+H41</f>
        <v>427346000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40445384</v>
      </c>
      <c r="G45" s="4">
        <f>SUM(G47+G53+G59+G65+G71+G77+G83+G89+G95+G101+G107+G113)</f>
        <v>43211971</v>
      </c>
      <c r="H45" s="4">
        <f>SUM(H47+H53+H59+H65+H71+H77+H83+H89+H95+H101+H107+H113)</f>
        <v>43577665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40445384</v>
      </c>
      <c r="G47" s="3">
        <f>SUM(G48:G51)</f>
        <v>43211971</v>
      </c>
      <c r="H47" s="3">
        <f>SUM(H48:H51)</f>
        <v>43577665</v>
      </c>
    </row>
    <row r="48" spans="5:8" x14ac:dyDescent="0.25">
      <c r="E48" s="6" t="s">
        <v>72</v>
      </c>
      <c r="F48" s="7">
        <v>40445384</v>
      </c>
      <c r="G48" s="8">
        <v>41860972</v>
      </c>
      <c r="H48" s="9">
        <v>42405165</v>
      </c>
    </row>
    <row r="49" spans="5:8" x14ac:dyDescent="0.25">
      <c r="E49" s="6" t="s">
        <v>74</v>
      </c>
      <c r="F49" s="10"/>
      <c r="G49" s="11">
        <v>1350999</v>
      </c>
      <c r="H49" s="12">
        <v>1172500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40445384</v>
      </c>
      <c r="G118" s="18">
        <f>SUM(G45)</f>
        <v>43211971</v>
      </c>
      <c r="H118" s="18">
        <f>SUM(H45)</f>
        <v>43577665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A33" zoomScale="70" zoomScaleNormal="70" workbookViewId="0">
      <selection activeCell="E122" sqref="E122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1343490000</v>
      </c>
      <c r="G5" s="3">
        <v>1424252000</v>
      </c>
      <c r="H5" s="3">
        <v>1508807000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575141000</v>
      </c>
      <c r="G7" s="4">
        <f>SUM(G8:G19)</f>
        <v>554435000</v>
      </c>
      <c r="H7" s="4">
        <f>SUM(H8:H19)</f>
        <v>605140000</v>
      </c>
    </row>
    <row r="8" spans="5:8" ht="13" x14ac:dyDescent="0.3">
      <c r="E8" s="26" t="s">
        <v>11</v>
      </c>
      <c r="F8" s="11">
        <v>524667000</v>
      </c>
      <c r="G8" s="11">
        <v>551848000</v>
      </c>
      <c r="H8" s="11">
        <v>602434000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2476000</v>
      </c>
      <c r="G13" s="19">
        <v>2587000</v>
      </c>
      <c r="H13" s="19">
        <v>2706000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47998000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9799000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6799000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1928430000</v>
      </c>
      <c r="G30" s="18">
        <f>+G5+G6+G7+G20</f>
        <v>1981687000</v>
      </c>
      <c r="H30" s="18">
        <f>+H5+H6+H7+H20</f>
        <v>2116947000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458717000</v>
      </c>
      <c r="G32" s="3">
        <f>SUM(G33:G38)</f>
        <v>398370000</v>
      </c>
      <c r="H32" s="3">
        <f>SUM(H33:H38)</f>
        <v>574023000</v>
      </c>
    </row>
    <row r="33" spans="5:8" ht="13" x14ac:dyDescent="0.3">
      <c r="E33" s="26" t="s">
        <v>18</v>
      </c>
      <c r="F33" s="11">
        <v>365407000</v>
      </c>
      <c r="G33" s="11">
        <v>302370000</v>
      </c>
      <c r="H33" s="11">
        <v>473607000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93310000</v>
      </c>
      <c r="G37" s="11">
        <v>96000000</v>
      </c>
      <c r="H37" s="11">
        <v>100416000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2498000</v>
      </c>
      <c r="G39" s="3">
        <f>SUM(G40:G40)</f>
        <v>4292000</v>
      </c>
      <c r="H39" s="3">
        <f>SUM(H40:H40)</f>
        <v>2406000</v>
      </c>
    </row>
    <row r="40" spans="5:8" ht="13" x14ac:dyDescent="0.3">
      <c r="E40" s="26" t="s">
        <v>25</v>
      </c>
      <c r="F40" s="19">
        <v>2498000</v>
      </c>
      <c r="G40" s="19">
        <v>4292000</v>
      </c>
      <c r="H40" s="19">
        <v>2406000</v>
      </c>
    </row>
    <row r="41" spans="5:8" ht="14" x14ac:dyDescent="0.3">
      <c r="E41" s="29" t="s">
        <v>39</v>
      </c>
      <c r="F41" s="30">
        <f>+F32+F39</f>
        <v>461215000</v>
      </c>
      <c r="G41" s="30">
        <f>+G32+G39</f>
        <v>402662000</v>
      </c>
      <c r="H41" s="30">
        <f>+H32+H39</f>
        <v>576429000</v>
      </c>
    </row>
    <row r="42" spans="5:8" ht="14" x14ac:dyDescent="0.3">
      <c r="E42" s="29" t="s">
        <v>40</v>
      </c>
      <c r="F42" s="30">
        <f>+F30+F41</f>
        <v>2389645000</v>
      </c>
      <c r="G42" s="30">
        <f>+G30+G41</f>
        <v>2384349000</v>
      </c>
      <c r="H42" s="30">
        <f>+H30+H41</f>
        <v>2693376000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72</v>
      </c>
      <c r="F48" s="7"/>
      <c r="G48" s="8"/>
      <c r="H48" s="9"/>
    </row>
    <row r="49" spans="5:8" x14ac:dyDescent="0.25">
      <c r="E49" s="6" t="s">
        <v>74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topLeftCell="A39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145380000</v>
      </c>
      <c r="G5" s="3">
        <v>156118000</v>
      </c>
      <c r="H5" s="3">
        <v>167694000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38157000</v>
      </c>
      <c r="G7" s="4">
        <f>SUM(G8:G19)</f>
        <v>57891000</v>
      </c>
      <c r="H7" s="4">
        <f>SUM(H8:H19)</f>
        <v>59119000</v>
      </c>
    </row>
    <row r="8" spans="5:8" ht="13" x14ac:dyDescent="0.3">
      <c r="E8" s="26" t="s">
        <v>11</v>
      </c>
      <c r="F8" s="11">
        <v>38157000</v>
      </c>
      <c r="G8" s="11">
        <v>39891000</v>
      </c>
      <c r="H8" s="11">
        <v>43119000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18000000</v>
      </c>
      <c r="H11" s="11">
        <v>16000000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4360000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1360000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187897000</v>
      </c>
      <c r="G30" s="18">
        <f>+G5+G6+G7+G20</f>
        <v>217009000</v>
      </c>
      <c r="H30" s="18">
        <f>+H5+H6+H7+H20</f>
        <v>229813000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68720000</v>
      </c>
      <c r="G32" s="3">
        <f>SUM(G33:G38)</f>
        <v>72576000</v>
      </c>
      <c r="H32" s="3">
        <f>SUM(H33:H38)</f>
        <v>75966000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1496000</v>
      </c>
      <c r="G34" s="11">
        <v>812000</v>
      </c>
      <c r="H34" s="11">
        <v>901000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67224000</v>
      </c>
      <c r="G37" s="11">
        <v>71764000</v>
      </c>
      <c r="H37" s="11">
        <v>75065000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68720000</v>
      </c>
      <c r="G41" s="30">
        <f>+G32+G39</f>
        <v>72576000</v>
      </c>
      <c r="H41" s="30">
        <f>+H32+H39</f>
        <v>75966000</v>
      </c>
    </row>
    <row r="42" spans="5:8" ht="14" x14ac:dyDescent="0.3">
      <c r="E42" s="29" t="s">
        <v>40</v>
      </c>
      <c r="F42" s="30">
        <f>+F30+F41</f>
        <v>256617000</v>
      </c>
      <c r="G42" s="30">
        <f>+G30+G41</f>
        <v>289585000</v>
      </c>
      <c r="H42" s="30">
        <f>+H30+H41</f>
        <v>305779000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30299180</v>
      </c>
      <c r="G45" s="4">
        <f>SUM(G47+G53+G59+G65+G71+G77+G83+G89+G95+G101+G107+G113)</f>
        <v>35852791</v>
      </c>
      <c r="H45" s="4">
        <f>SUM(H47+H53+H59+H65+H71+H77+H83+H89+H95+H101+H107+H113)</f>
        <v>32355175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30299180</v>
      </c>
      <c r="G47" s="3">
        <f>SUM(G48:G51)</f>
        <v>35852791</v>
      </c>
      <c r="H47" s="3">
        <f>SUM(H48:H51)</f>
        <v>32355175</v>
      </c>
    </row>
    <row r="48" spans="5:8" x14ac:dyDescent="0.25">
      <c r="E48" s="6" t="s">
        <v>72</v>
      </c>
      <c r="F48" s="7">
        <v>29269180</v>
      </c>
      <c r="G48" s="8">
        <v>30293601</v>
      </c>
      <c r="H48" s="9">
        <v>30687418</v>
      </c>
    </row>
    <row r="49" spans="5:8" x14ac:dyDescent="0.25">
      <c r="E49" s="6" t="s">
        <v>74</v>
      </c>
      <c r="F49" s="10">
        <v>1030000</v>
      </c>
      <c r="G49" s="11">
        <v>5559190</v>
      </c>
      <c r="H49" s="12">
        <v>1667757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30299180</v>
      </c>
      <c r="G118" s="18">
        <f>SUM(G45)</f>
        <v>35852791</v>
      </c>
      <c r="H118" s="18">
        <f>SUM(H45)</f>
        <v>32355175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topLeftCell="A40" zoomScale="70" zoomScaleNormal="70" workbookViewId="0">
      <selection activeCell="F49" sqref="F49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241654000</v>
      </c>
      <c r="G5" s="3">
        <v>254298000</v>
      </c>
      <c r="H5" s="3">
        <v>266256000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89572000</v>
      </c>
      <c r="G7" s="4">
        <f>SUM(G8:G19)</f>
        <v>100213000</v>
      </c>
      <c r="H7" s="4">
        <f>SUM(H8:H19)</f>
        <v>113435000</v>
      </c>
    </row>
    <row r="8" spans="5:8" ht="13" x14ac:dyDescent="0.3">
      <c r="E8" s="26" t="s">
        <v>11</v>
      </c>
      <c r="F8" s="11">
        <v>50425000</v>
      </c>
      <c r="G8" s="11">
        <v>52801000</v>
      </c>
      <c r="H8" s="11">
        <v>57223000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12412000</v>
      </c>
      <c r="H11" s="11">
        <v>11212000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39147000</v>
      </c>
      <c r="G16" s="11">
        <v>35000000</v>
      </c>
      <c r="H16" s="11">
        <v>45000000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7111000</v>
      </c>
      <c r="G20" s="3">
        <f>SUM(G21:G29)</f>
        <v>5900000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1311000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338337000</v>
      </c>
      <c r="G30" s="18">
        <f>+G5+G6+G7+G20</f>
        <v>360411000</v>
      </c>
      <c r="H30" s="18">
        <f>+H5+H6+H7+H20</f>
        <v>381691000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119888000</v>
      </c>
      <c r="G32" s="3">
        <f>SUM(G33:G38)</f>
        <v>119496000</v>
      </c>
      <c r="H32" s="3">
        <f>SUM(H33:H38)</f>
        <v>106439000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16934000</v>
      </c>
      <c r="G34" s="11">
        <v>16196000</v>
      </c>
      <c r="H34" s="11">
        <v>18828000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102954000</v>
      </c>
      <c r="G37" s="11">
        <v>103300000</v>
      </c>
      <c r="H37" s="11">
        <v>87611000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119888000</v>
      </c>
      <c r="G41" s="30">
        <f>+G32+G39</f>
        <v>119496000</v>
      </c>
      <c r="H41" s="30">
        <f>+H32+H39</f>
        <v>106439000</v>
      </c>
    </row>
    <row r="42" spans="5:8" ht="14" x14ac:dyDescent="0.3">
      <c r="E42" s="29" t="s">
        <v>40</v>
      </c>
      <c r="F42" s="30">
        <f>+F30+F41</f>
        <v>458225000</v>
      </c>
      <c r="G42" s="30">
        <f>+G30+G41</f>
        <v>479907000</v>
      </c>
      <c r="H42" s="30">
        <f>+H30+H41</f>
        <v>488130000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84593772</v>
      </c>
      <c r="G45" s="4">
        <f>SUM(G47+G53+G59+G65+G71+G77+G83+G89+G95+G101+G107+G113)</f>
        <v>93113746</v>
      </c>
      <c r="H45" s="4">
        <f>SUM(H47+H53+H59+H65+H71+H77+H83+H89+H95+H101+H107+H113)</f>
        <v>91160521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84593772</v>
      </c>
      <c r="G47" s="3">
        <f>SUM(G48:G51)</f>
        <v>93113746</v>
      </c>
      <c r="H47" s="3">
        <f>SUM(H48:H51)</f>
        <v>91160521</v>
      </c>
    </row>
    <row r="48" spans="5:8" x14ac:dyDescent="0.25">
      <c r="E48" s="6" t="s">
        <v>72</v>
      </c>
      <c r="F48" s="7">
        <v>84593772</v>
      </c>
      <c r="G48" s="8">
        <v>87554554</v>
      </c>
      <c r="H48" s="9">
        <v>88692763</v>
      </c>
    </row>
    <row r="49" spans="5:8" x14ac:dyDescent="0.25">
      <c r="E49" s="6" t="s">
        <v>74</v>
      </c>
      <c r="F49" s="10"/>
      <c r="G49" s="11">
        <v>5559192</v>
      </c>
      <c r="H49" s="12">
        <v>2467758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84593772</v>
      </c>
      <c r="G118" s="18">
        <f>SUM(G45)</f>
        <v>93113746</v>
      </c>
      <c r="H118" s="18">
        <f>SUM(H45)</f>
        <v>91160521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topLeftCell="A32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137989000</v>
      </c>
      <c r="G5" s="3">
        <v>144215000</v>
      </c>
      <c r="H5" s="3">
        <v>149706000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94947000</v>
      </c>
      <c r="G7" s="4">
        <f>SUM(G8:G19)</f>
        <v>102921000</v>
      </c>
      <c r="H7" s="4">
        <f>SUM(H8:H19)</f>
        <v>102340000</v>
      </c>
    </row>
    <row r="8" spans="5:8" ht="13" x14ac:dyDescent="0.3">
      <c r="E8" s="26" t="s">
        <v>11</v>
      </c>
      <c r="F8" s="11">
        <v>29632000</v>
      </c>
      <c r="G8" s="11">
        <v>30921000</v>
      </c>
      <c r="H8" s="11">
        <v>33318000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20315000</v>
      </c>
      <c r="G11" s="11">
        <v>17000000</v>
      </c>
      <c r="H11" s="11">
        <v>10000000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45000000</v>
      </c>
      <c r="G16" s="11">
        <v>55000000</v>
      </c>
      <c r="H16" s="11">
        <v>59022000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3302000</v>
      </c>
      <c r="G20" s="3">
        <f>SUM(G21:G29)</f>
        <v>4900000</v>
      </c>
      <c r="H20" s="3">
        <f>SUM(H21:H29)</f>
        <v>7000000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1502000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3000000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236238000</v>
      </c>
      <c r="G30" s="18">
        <f>+G5+G6+G7+G20</f>
        <v>252036000</v>
      </c>
      <c r="H30" s="18">
        <f>+H5+H6+H7+H20</f>
        <v>259046000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77000</v>
      </c>
      <c r="G32" s="3">
        <f>SUM(G33:G38)</f>
        <v>832000</v>
      </c>
      <c r="H32" s="3">
        <f>SUM(H33:H38)</f>
        <v>769000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77000</v>
      </c>
      <c r="G34" s="11">
        <v>832000</v>
      </c>
      <c r="H34" s="11">
        <v>769000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77000</v>
      </c>
      <c r="G41" s="30">
        <f>+G32+G39</f>
        <v>832000</v>
      </c>
      <c r="H41" s="30">
        <f>+H32+H39</f>
        <v>769000</v>
      </c>
    </row>
    <row r="42" spans="5:8" ht="14" x14ac:dyDescent="0.3">
      <c r="E42" s="29" t="s">
        <v>40</v>
      </c>
      <c r="F42" s="30">
        <f>+F30+F41</f>
        <v>236315000</v>
      </c>
      <c r="G42" s="30">
        <f>+G30+G41</f>
        <v>252868000</v>
      </c>
      <c r="H42" s="30">
        <f>+H30+H41</f>
        <v>259815000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57709027</v>
      </c>
      <c r="G45" s="4">
        <f>SUM(G47+G53+G59+G65+G71+G77+G83+G89+G95+G101+G107+G113)</f>
        <v>41561432</v>
      </c>
      <c r="H45" s="4">
        <f>SUM(H47+H53+H59+H65+H71+H77+H83+H89+H95+H101+H107+H113)</f>
        <v>31376571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57709027</v>
      </c>
      <c r="G47" s="3">
        <f>SUM(G48:G51)</f>
        <v>41561432</v>
      </c>
      <c r="H47" s="3">
        <f>SUM(H48:H51)</f>
        <v>31376571</v>
      </c>
    </row>
    <row r="48" spans="5:8" x14ac:dyDescent="0.25">
      <c r="E48" s="6" t="s">
        <v>72</v>
      </c>
      <c r="F48" s="7">
        <v>25622350</v>
      </c>
      <c r="G48" s="8">
        <v>26519132</v>
      </c>
      <c r="H48" s="9">
        <v>26863881</v>
      </c>
    </row>
    <row r="49" spans="5:8" x14ac:dyDescent="0.25">
      <c r="E49" s="6" t="s">
        <v>74</v>
      </c>
      <c r="F49" s="10">
        <v>32086677</v>
      </c>
      <c r="G49" s="11">
        <v>15042300</v>
      </c>
      <c r="H49" s="12">
        <v>4512690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57709027</v>
      </c>
      <c r="G118" s="18">
        <f>SUM(G45)</f>
        <v>41561432</v>
      </c>
      <c r="H118" s="18">
        <f>SUM(H45)</f>
        <v>31376571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topLeftCell="A30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609555000</v>
      </c>
      <c r="G5" s="3">
        <v>625166000</v>
      </c>
      <c r="H5" s="3">
        <v>632713000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241516000</v>
      </c>
      <c r="G7" s="4">
        <f>SUM(G8:G19)</f>
        <v>270722000</v>
      </c>
      <c r="H7" s="4">
        <f>SUM(H8:H19)</f>
        <v>293360000</v>
      </c>
    </row>
    <row r="8" spans="5:8" ht="13" x14ac:dyDescent="0.3">
      <c r="E8" s="26" t="s">
        <v>11</v>
      </c>
      <c r="F8" s="11">
        <v>182540000</v>
      </c>
      <c r="G8" s="11">
        <v>191826000</v>
      </c>
      <c r="H8" s="11">
        <v>209108000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12976000</v>
      </c>
      <c r="G11" s="11">
        <v>6896000</v>
      </c>
      <c r="H11" s="11">
        <v>6230000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46000000</v>
      </c>
      <c r="G16" s="11">
        <v>72000000</v>
      </c>
      <c r="H16" s="11">
        <v>78022000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5110000</v>
      </c>
      <c r="G20" s="3">
        <f>SUM(G21:G29)</f>
        <v>3500000</v>
      </c>
      <c r="H20" s="3">
        <f>SUM(H21:H29)</f>
        <v>3500000</v>
      </c>
    </row>
    <row r="21" spans="5:8" ht="13" x14ac:dyDescent="0.3">
      <c r="E21" s="26" t="s">
        <v>24</v>
      </c>
      <c r="F21" s="19">
        <v>3500000</v>
      </c>
      <c r="G21" s="19">
        <v>3500000</v>
      </c>
      <c r="H21" s="19">
        <v>3500000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1610000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856181000</v>
      </c>
      <c r="G30" s="18">
        <f>+G5+G6+G7+G20</f>
        <v>899388000</v>
      </c>
      <c r="H30" s="18">
        <f>+H5+H6+H7+H20</f>
        <v>929573000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138474000</v>
      </c>
      <c r="G32" s="3">
        <f>SUM(G33:G38)</f>
        <v>199158000</v>
      </c>
      <c r="H32" s="3">
        <f>SUM(H33:H38)</f>
        <v>30251000</v>
      </c>
    </row>
    <row r="33" spans="5:8" ht="13" x14ac:dyDescent="0.3">
      <c r="E33" s="26" t="s">
        <v>18</v>
      </c>
      <c r="F33" s="11">
        <v>115000000</v>
      </c>
      <c r="G33" s="11">
        <v>160000000</v>
      </c>
      <c r="H33" s="11"/>
    </row>
    <row r="34" spans="5:8" ht="13" x14ac:dyDescent="0.3">
      <c r="E34" s="26" t="s">
        <v>36</v>
      </c>
      <c r="F34" s="11">
        <v>23474000</v>
      </c>
      <c r="G34" s="11">
        <v>39158000</v>
      </c>
      <c r="H34" s="11">
        <v>30251000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138474000</v>
      </c>
      <c r="G41" s="30">
        <f>+G32+G39</f>
        <v>199158000</v>
      </c>
      <c r="H41" s="30">
        <f>+H32+H39</f>
        <v>30251000</v>
      </c>
    </row>
    <row r="42" spans="5:8" ht="14" x14ac:dyDescent="0.3">
      <c r="E42" s="29" t="s">
        <v>40</v>
      </c>
      <c r="F42" s="30">
        <f>+F30+F41</f>
        <v>994655000</v>
      </c>
      <c r="G42" s="30">
        <f>+G30+G41</f>
        <v>1098546000</v>
      </c>
      <c r="H42" s="30">
        <f>+H30+H41</f>
        <v>959824000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37485582</v>
      </c>
      <c r="G45" s="4">
        <f>SUM(G47+G53+G59+G65+G71+G77+G83+G89+G95+G101+G107+G113)</f>
        <v>46132427</v>
      </c>
      <c r="H45" s="4">
        <f>SUM(H47+H53+H59+H65+H71+H77+H83+H89+H95+H101+H107+H113)</f>
        <v>39339493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37485582</v>
      </c>
      <c r="G47" s="3">
        <f>SUM(G48:G51)</f>
        <v>46132427</v>
      </c>
      <c r="H47" s="3">
        <f>SUM(H48:H51)</f>
        <v>39339493</v>
      </c>
    </row>
    <row r="48" spans="5:8" x14ac:dyDescent="0.25">
      <c r="E48" s="6" t="s">
        <v>72</v>
      </c>
      <c r="F48" s="7">
        <v>34554634</v>
      </c>
      <c r="G48" s="8">
        <v>35764046</v>
      </c>
      <c r="H48" s="9">
        <v>36228979</v>
      </c>
    </row>
    <row r="49" spans="5:8" x14ac:dyDescent="0.25">
      <c r="E49" s="6" t="s">
        <v>74</v>
      </c>
      <c r="F49" s="10">
        <v>2930948</v>
      </c>
      <c r="G49" s="11">
        <v>10368381</v>
      </c>
      <c r="H49" s="12">
        <v>3110514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37485582</v>
      </c>
      <c r="G118" s="18">
        <f>SUM(G45)</f>
        <v>46132427</v>
      </c>
      <c r="H118" s="18">
        <f>SUM(H45)</f>
        <v>39339493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topLeftCell="A47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154561000</v>
      </c>
      <c r="G5" s="3">
        <v>161999000</v>
      </c>
      <c r="H5" s="3">
        <v>168752000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64781000</v>
      </c>
      <c r="G7" s="4">
        <f>SUM(G8:G19)</f>
        <v>59818000</v>
      </c>
      <c r="H7" s="4">
        <f>SUM(H8:H19)</f>
        <v>61468000</v>
      </c>
    </row>
    <row r="8" spans="5:8" ht="13" x14ac:dyDescent="0.3">
      <c r="E8" s="26" t="s">
        <v>11</v>
      </c>
      <c r="F8" s="11">
        <v>54550000</v>
      </c>
      <c r="G8" s="11">
        <v>46618000</v>
      </c>
      <c r="H8" s="11">
        <v>50468000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10231000</v>
      </c>
      <c r="G11" s="11">
        <v>13200000</v>
      </c>
      <c r="H11" s="11">
        <v>11000000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4241000</v>
      </c>
      <c r="G20" s="3">
        <f>SUM(G21:G29)</f>
        <v>5600000</v>
      </c>
      <c r="H20" s="3">
        <f>SUM(H21:H29)</f>
        <v>4600000</v>
      </c>
    </row>
    <row r="21" spans="5:8" ht="13" x14ac:dyDescent="0.3">
      <c r="E21" s="26" t="s">
        <v>24</v>
      </c>
      <c r="F21" s="19">
        <v>2600000</v>
      </c>
      <c r="G21" s="19">
        <v>2600000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1641000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3000000</v>
      </c>
      <c r="H26" s="11">
        <v>2000000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223583000</v>
      </c>
      <c r="G30" s="18">
        <f>+G5+G6+G7+G20</f>
        <v>227417000</v>
      </c>
      <c r="H30" s="18">
        <f>+H5+H6+H7+H20</f>
        <v>234820000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103339000</v>
      </c>
      <c r="G32" s="3">
        <f>SUM(G33:G38)</f>
        <v>103300000</v>
      </c>
      <c r="H32" s="3">
        <f>SUM(H33:H38)</f>
        <v>108052000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385000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102954000</v>
      </c>
      <c r="G37" s="11">
        <v>103300000</v>
      </c>
      <c r="H37" s="11">
        <v>108052000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103339000</v>
      </c>
      <c r="G41" s="30">
        <f>+G32+G39</f>
        <v>103300000</v>
      </c>
      <c r="H41" s="30">
        <f>+H32+H39</f>
        <v>108052000</v>
      </c>
    </row>
    <row r="42" spans="5:8" ht="14" x14ac:dyDescent="0.3">
      <c r="E42" s="29" t="s">
        <v>40</v>
      </c>
      <c r="F42" s="30">
        <f>+F30+F41</f>
        <v>326922000</v>
      </c>
      <c r="G42" s="30">
        <f>+G30+G41</f>
        <v>330717000</v>
      </c>
      <c r="H42" s="30">
        <f>+H30+H41</f>
        <v>342872000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41645883</v>
      </c>
      <c r="G45" s="4">
        <f>SUM(G47+G53+G59+G65+G71+G77+G83+G89+G95+G101+G107+G113)</f>
        <v>20952934</v>
      </c>
      <c r="H45" s="4">
        <f>SUM(H47+H53+H59+H65+H71+H77+H83+H89+H95+H101+H107+H113)</f>
        <v>17083112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41645883</v>
      </c>
      <c r="G47" s="3">
        <f>SUM(G48:G51)</f>
        <v>20952934</v>
      </c>
      <c r="H47" s="3">
        <f>SUM(H48:H51)</f>
        <v>17083112</v>
      </c>
    </row>
    <row r="48" spans="5:8" x14ac:dyDescent="0.25">
      <c r="E48" s="6" t="s">
        <v>72</v>
      </c>
      <c r="F48" s="7">
        <v>14631288</v>
      </c>
      <c r="G48" s="8">
        <v>15143383</v>
      </c>
      <c r="H48" s="9">
        <v>15340247</v>
      </c>
    </row>
    <row r="49" spans="5:8" x14ac:dyDescent="0.25">
      <c r="E49" s="6" t="s">
        <v>74</v>
      </c>
      <c r="F49" s="10">
        <v>27014595</v>
      </c>
      <c r="G49" s="11">
        <v>5809551</v>
      </c>
      <c r="H49" s="12">
        <v>1742865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41645883</v>
      </c>
      <c r="G118" s="18">
        <f>SUM(G45)</f>
        <v>20952934</v>
      </c>
      <c r="H118" s="18">
        <f>SUM(H45)</f>
        <v>17083112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topLeftCell="A3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201842000</v>
      </c>
      <c r="G5" s="3">
        <v>200571000</v>
      </c>
      <c r="H5" s="3">
        <v>194104000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49410000</v>
      </c>
      <c r="G7" s="4">
        <f>SUM(G8:G19)</f>
        <v>42544000</v>
      </c>
      <c r="H7" s="4">
        <f>SUM(H8:H19)</f>
        <v>43853000</v>
      </c>
    </row>
    <row r="8" spans="5:8" ht="13" x14ac:dyDescent="0.3">
      <c r="E8" s="26" t="s">
        <v>11</v>
      </c>
      <c r="F8" s="11">
        <v>48796000</v>
      </c>
      <c r="G8" s="11">
        <v>40564000</v>
      </c>
      <c r="H8" s="11">
        <v>43853000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614000</v>
      </c>
      <c r="G11" s="11">
        <v>1980000</v>
      </c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4549000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1549000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255801000</v>
      </c>
      <c r="G30" s="18">
        <f>+G5+G6+G7+G20</f>
        <v>246115000</v>
      </c>
      <c r="H30" s="18">
        <f>+H5+H6+H7+H20</f>
        <v>240957000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9372000</v>
      </c>
      <c r="G32" s="3">
        <f>SUM(G33:G38)</f>
        <v>8088000</v>
      </c>
      <c r="H32" s="3">
        <f>SUM(H33:H38)</f>
        <v>4345000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9372000</v>
      </c>
      <c r="G34" s="11">
        <v>8088000</v>
      </c>
      <c r="H34" s="11">
        <v>4345000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9372000</v>
      </c>
      <c r="G41" s="30">
        <f>+G32+G39</f>
        <v>8088000</v>
      </c>
      <c r="H41" s="30">
        <f>+H32+H39</f>
        <v>4345000</v>
      </c>
    </row>
    <row r="42" spans="5:8" ht="14" x14ac:dyDescent="0.3">
      <c r="E42" s="29" t="s">
        <v>40</v>
      </c>
      <c r="F42" s="30">
        <f>+F30+F41</f>
        <v>265173000</v>
      </c>
      <c r="G42" s="30">
        <f>+G30+G41</f>
        <v>254203000</v>
      </c>
      <c r="H42" s="30">
        <f>+H30+H41</f>
        <v>245302000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28140644</v>
      </c>
      <c r="G45" s="4">
        <f>SUM(G47+G53+G59+G65+G71+G77+G83+G89+G95+G101+G107+G113)</f>
        <v>30876567</v>
      </c>
      <c r="H45" s="4">
        <f>SUM(H47+H53+H59+H65+H71+H77+H83+H89+H95+H101+H107+H113)</f>
        <v>30676699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28140644</v>
      </c>
      <c r="G47" s="3">
        <f>SUM(G48:G51)</f>
        <v>30876567</v>
      </c>
      <c r="H47" s="3">
        <f>SUM(H48:H51)</f>
        <v>30676699</v>
      </c>
    </row>
    <row r="48" spans="5:8" x14ac:dyDescent="0.25">
      <c r="E48" s="6" t="s">
        <v>72</v>
      </c>
      <c r="F48" s="7">
        <v>28140644</v>
      </c>
      <c r="G48" s="8">
        <v>29125567</v>
      </c>
      <c r="H48" s="9">
        <v>29504199</v>
      </c>
    </row>
    <row r="49" spans="5:8" x14ac:dyDescent="0.25">
      <c r="E49" s="6" t="s">
        <v>74</v>
      </c>
      <c r="F49" s="10"/>
      <c r="G49" s="11">
        <v>1751000</v>
      </c>
      <c r="H49" s="12">
        <v>1172500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28140644</v>
      </c>
      <c r="G118" s="18">
        <f>SUM(G45)</f>
        <v>30876567</v>
      </c>
      <c r="H118" s="18">
        <f>SUM(H45)</f>
        <v>30676699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377690000</v>
      </c>
      <c r="G5" s="3">
        <v>374077000</v>
      </c>
      <c r="H5" s="3">
        <v>360220000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91858000</v>
      </c>
      <c r="G7" s="4">
        <f>SUM(G8:G19)</f>
        <v>72932000</v>
      </c>
      <c r="H7" s="4">
        <f>SUM(H8:H19)</f>
        <v>78173000</v>
      </c>
    </row>
    <row r="8" spans="5:8" ht="13" x14ac:dyDescent="0.3">
      <c r="E8" s="26" t="s">
        <v>11</v>
      </c>
      <c r="F8" s="11">
        <v>74314000</v>
      </c>
      <c r="G8" s="11">
        <v>67416000</v>
      </c>
      <c r="H8" s="11">
        <v>73190000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17544000</v>
      </c>
      <c r="G11" s="11">
        <v>5516000</v>
      </c>
      <c r="H11" s="11">
        <v>4983000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9409000</v>
      </c>
      <c r="G20" s="3">
        <f>SUM(G21:G29)</f>
        <v>6800000</v>
      </c>
      <c r="H20" s="3">
        <f>SUM(H21:H29)</f>
        <v>2800000</v>
      </c>
    </row>
    <row r="21" spans="5:8" ht="13" x14ac:dyDescent="0.3">
      <c r="E21" s="26" t="s">
        <v>24</v>
      </c>
      <c r="F21" s="19">
        <v>2800000</v>
      </c>
      <c r="G21" s="19">
        <v>2800000</v>
      </c>
      <c r="H21" s="19">
        <v>2800000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2609000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478957000</v>
      </c>
      <c r="G30" s="18">
        <f>+G5+G6+G7+G20</f>
        <v>453809000</v>
      </c>
      <c r="H30" s="18">
        <f>+H5+H6+H7+H20</f>
        <v>441193000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8303000</v>
      </c>
      <c r="G32" s="3">
        <f>SUM(G33:G38)</f>
        <v>13201000</v>
      </c>
      <c r="H32" s="3">
        <f>SUM(H33:H38)</f>
        <v>10377000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8303000</v>
      </c>
      <c r="G34" s="11">
        <v>13201000</v>
      </c>
      <c r="H34" s="11">
        <v>10377000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8303000</v>
      </c>
      <c r="G41" s="30">
        <f>+G32+G39</f>
        <v>13201000</v>
      </c>
      <c r="H41" s="30">
        <f>+H32+H39</f>
        <v>10377000</v>
      </c>
    </row>
    <row r="42" spans="5:8" ht="14" x14ac:dyDescent="0.3">
      <c r="E42" s="29" t="s">
        <v>40</v>
      </c>
      <c r="F42" s="30">
        <f>+F30+F41</f>
        <v>487260000</v>
      </c>
      <c r="G42" s="30">
        <f>+G30+G41</f>
        <v>467010000</v>
      </c>
      <c r="H42" s="30">
        <f>+H30+H41</f>
        <v>451570000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106077029</v>
      </c>
      <c r="G45" s="4">
        <f>SUM(G47+G53+G59+G65+G71+G77+G83+G89+G95+G101+G107+G113)</f>
        <v>75230607</v>
      </c>
      <c r="H45" s="4">
        <f>SUM(H47+H53+H59+H65+H71+H77+H83+H89+H95+H101+H107+H113)</f>
        <v>48473269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106077029</v>
      </c>
      <c r="G47" s="3">
        <f>SUM(G48:G51)</f>
        <v>75230607</v>
      </c>
      <c r="H47" s="3">
        <f>SUM(H48:H51)</f>
        <v>48473269</v>
      </c>
    </row>
    <row r="48" spans="5:8" x14ac:dyDescent="0.25">
      <c r="E48" s="6" t="s">
        <v>72</v>
      </c>
      <c r="F48" s="7">
        <v>43266287</v>
      </c>
      <c r="G48" s="8">
        <v>44780607</v>
      </c>
      <c r="H48" s="9">
        <v>45362755</v>
      </c>
    </row>
    <row r="49" spans="5:8" x14ac:dyDescent="0.25">
      <c r="E49" s="6" t="s">
        <v>74</v>
      </c>
      <c r="F49" s="10">
        <v>62810742</v>
      </c>
      <c r="G49" s="11">
        <v>30450000</v>
      </c>
      <c r="H49" s="12">
        <v>3110514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106077029</v>
      </c>
      <c r="G118" s="18">
        <f>SUM(G45)</f>
        <v>75230607</v>
      </c>
      <c r="H118" s="18">
        <f>SUM(H45)</f>
        <v>48473269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363154000</v>
      </c>
      <c r="G5" s="3">
        <v>359864000</v>
      </c>
      <c r="H5" s="3">
        <v>346801000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85289000</v>
      </c>
      <c r="G7" s="4">
        <f>SUM(G8:G19)</f>
        <v>89607000</v>
      </c>
      <c r="H7" s="4">
        <f>SUM(H8:H19)</f>
        <v>97339000</v>
      </c>
    </row>
    <row r="8" spans="5:8" ht="13" x14ac:dyDescent="0.3">
      <c r="E8" s="26" t="s">
        <v>11</v>
      </c>
      <c r="F8" s="11">
        <v>72858000</v>
      </c>
      <c r="G8" s="11">
        <v>76407000</v>
      </c>
      <c r="H8" s="11">
        <v>83012000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12431000</v>
      </c>
      <c r="G11" s="11">
        <v>13200000</v>
      </c>
      <c r="H11" s="11">
        <v>14327000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4148000</v>
      </c>
      <c r="G20" s="3">
        <f>SUM(G21:G29)</f>
        <v>1900000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2348000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452591000</v>
      </c>
      <c r="G30" s="18">
        <f>+G5+G6+G7+G20</f>
        <v>451371000</v>
      </c>
      <c r="H30" s="18">
        <f>+H5+H6+H7+H20</f>
        <v>446140000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13160000</v>
      </c>
      <c r="G32" s="3">
        <f>SUM(G33:G38)</f>
        <v>11855000</v>
      </c>
      <c r="H32" s="3">
        <f>SUM(H33:H38)</f>
        <v>5250000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13160000</v>
      </c>
      <c r="G34" s="11">
        <v>11855000</v>
      </c>
      <c r="H34" s="11">
        <v>5250000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13160000</v>
      </c>
      <c r="G41" s="30">
        <f>+G32+G39</f>
        <v>11855000</v>
      </c>
      <c r="H41" s="30">
        <f>+H32+H39</f>
        <v>5250000</v>
      </c>
    </row>
    <row r="42" spans="5:8" ht="14" x14ac:dyDescent="0.3">
      <c r="E42" s="29" t="s">
        <v>40</v>
      </c>
      <c r="F42" s="30">
        <f>+F30+F41</f>
        <v>465751000</v>
      </c>
      <c r="G42" s="30">
        <f>+G30+G41</f>
        <v>463226000</v>
      </c>
      <c r="H42" s="30">
        <f>+H30+H41</f>
        <v>451390000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1657108</v>
      </c>
      <c r="G45" s="4">
        <f>SUM(G47+G53+G59+G65+G71+G77+G83+G89+G95+G101+G107+G113)</f>
        <v>3865107</v>
      </c>
      <c r="H45" s="4">
        <f>SUM(H47+H53+H59+H65+H71+H77+H83+H89+H95+H101+H107+H113)</f>
        <v>2909903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1657108</v>
      </c>
      <c r="G47" s="3">
        <f>SUM(G48:G51)</f>
        <v>3865107</v>
      </c>
      <c r="H47" s="3">
        <f>SUM(H48:H51)</f>
        <v>2909903</v>
      </c>
    </row>
    <row r="48" spans="5:8" x14ac:dyDescent="0.25">
      <c r="E48" s="6" t="s">
        <v>72</v>
      </c>
      <c r="F48" s="7">
        <v>1657108</v>
      </c>
      <c r="G48" s="8">
        <v>1715107</v>
      </c>
      <c r="H48" s="9">
        <v>1737403</v>
      </c>
    </row>
    <row r="49" spans="5:8" x14ac:dyDescent="0.25">
      <c r="E49" s="6" t="s">
        <v>74</v>
      </c>
      <c r="F49" s="10"/>
      <c r="G49" s="11">
        <v>2150000</v>
      </c>
      <c r="H49" s="12">
        <v>1172500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1657108</v>
      </c>
      <c r="G118" s="18">
        <f>SUM(G45)</f>
        <v>3865107</v>
      </c>
      <c r="H118" s="18">
        <f>SUM(H45)</f>
        <v>2909903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617179000</v>
      </c>
      <c r="G5" s="3">
        <v>612972000</v>
      </c>
      <c r="H5" s="3">
        <v>592437000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133426000</v>
      </c>
      <c r="G7" s="4">
        <f>SUM(G8:G19)</f>
        <v>129237000</v>
      </c>
      <c r="H7" s="4">
        <f>SUM(H8:H19)</f>
        <v>141575000</v>
      </c>
    </row>
    <row r="8" spans="5:8" ht="13" x14ac:dyDescent="0.3">
      <c r="E8" s="26" t="s">
        <v>11</v>
      </c>
      <c r="F8" s="11">
        <v>109304000</v>
      </c>
      <c r="G8" s="11">
        <v>104237000</v>
      </c>
      <c r="H8" s="11">
        <v>113417000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24122000</v>
      </c>
      <c r="G11" s="11">
        <v>25000000</v>
      </c>
      <c r="H11" s="11">
        <v>27158000</v>
      </c>
    </row>
    <row r="12" spans="5:8" ht="13" x14ac:dyDescent="0.3">
      <c r="E12" s="26" t="s">
        <v>15</v>
      </c>
      <c r="F12" s="19"/>
      <c r="G12" s="19"/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4242000</v>
      </c>
      <c r="G20" s="3">
        <f>SUM(G21:G29)</f>
        <v>5500000</v>
      </c>
      <c r="H20" s="3">
        <f>SUM(H21:H29)</f>
        <v>6600000</v>
      </c>
    </row>
    <row r="21" spans="5:8" ht="13" x14ac:dyDescent="0.3">
      <c r="E21" s="26" t="s">
        <v>24</v>
      </c>
      <c r="F21" s="19">
        <v>2500000</v>
      </c>
      <c r="G21" s="19">
        <v>2500000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1742000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3000000</v>
      </c>
      <c r="H26" s="11">
        <v>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754847000</v>
      </c>
      <c r="G30" s="18">
        <f>+G5+G6+G7+G20</f>
        <v>747709000</v>
      </c>
      <c r="H30" s="18">
        <f>+H5+H6+H7+H20</f>
        <v>740612000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7408000</v>
      </c>
      <c r="G32" s="3">
        <f>SUM(G33:G38)</f>
        <v>42658000</v>
      </c>
      <c r="H32" s="3">
        <f>SUM(H33:H38)</f>
        <v>12528000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5908000</v>
      </c>
      <c r="G34" s="11">
        <v>42558000</v>
      </c>
      <c r="H34" s="11">
        <v>12428000</v>
      </c>
    </row>
    <row r="35" spans="5:8" ht="13" x14ac:dyDescent="0.3">
      <c r="E35" s="26" t="s">
        <v>37</v>
      </c>
      <c r="F35" s="11">
        <v>1500000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7408000</v>
      </c>
      <c r="G41" s="30">
        <f>+G32+G39</f>
        <v>42658000</v>
      </c>
      <c r="H41" s="30">
        <f>+H32+H39</f>
        <v>12528000</v>
      </c>
    </row>
    <row r="42" spans="5:8" ht="14" x14ac:dyDescent="0.3">
      <c r="E42" s="29" t="s">
        <v>40</v>
      </c>
      <c r="F42" s="30">
        <f>+F30+F41</f>
        <v>762255000</v>
      </c>
      <c r="G42" s="30">
        <f>+G30+G41</f>
        <v>790367000</v>
      </c>
      <c r="H42" s="30">
        <f>+H30+H41</f>
        <v>753140000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68643882</v>
      </c>
      <c r="G45" s="4">
        <f>SUM(G47+G53+G59+G65+G71+G77+G83+G89+G95+G101+G107+G113)</f>
        <v>76916366</v>
      </c>
      <c r="H45" s="4">
        <f>SUM(H47+H53+H59+H65+H71+H77+H83+H89+H95+H101+H107+H113)</f>
        <v>69486785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68643882</v>
      </c>
      <c r="G47" s="3">
        <f>SUM(G48:G51)</f>
        <v>76916366</v>
      </c>
      <c r="H47" s="3">
        <f>SUM(H48:H51)</f>
        <v>69486785</v>
      </c>
    </row>
    <row r="48" spans="5:8" x14ac:dyDescent="0.25">
      <c r="E48" s="6" t="s">
        <v>72</v>
      </c>
      <c r="F48" s="7">
        <v>64297570</v>
      </c>
      <c r="G48" s="8">
        <v>66547985</v>
      </c>
      <c r="H48" s="9">
        <v>67413109</v>
      </c>
    </row>
    <row r="49" spans="5:8" x14ac:dyDescent="0.25">
      <c r="E49" s="6" t="s">
        <v>74</v>
      </c>
      <c r="F49" s="10">
        <v>4346312</v>
      </c>
      <c r="G49" s="11">
        <v>10368381</v>
      </c>
      <c r="H49" s="12">
        <v>2073676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68643882</v>
      </c>
      <c r="G118" s="18">
        <f>SUM(G45)</f>
        <v>76916366</v>
      </c>
      <c r="H118" s="18">
        <f>SUM(H45)</f>
        <v>69486785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31" zoomScale="70" zoomScaleNormal="70" workbookViewId="0">
      <selection activeCell="G122" sqref="G122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1474623000</v>
      </c>
      <c r="G5" s="3">
        <v>1564097000</v>
      </c>
      <c r="H5" s="3">
        <v>1657178000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675634000</v>
      </c>
      <c r="G7" s="4">
        <f>SUM(G8:G19)</f>
        <v>753193000</v>
      </c>
      <c r="H7" s="4">
        <f>SUM(H8:H19)</f>
        <v>828217000</v>
      </c>
    </row>
    <row r="8" spans="5:8" ht="13" x14ac:dyDescent="0.3">
      <c r="E8" s="26" t="s">
        <v>11</v>
      </c>
      <c r="F8" s="11">
        <v>594505000</v>
      </c>
      <c r="G8" s="11">
        <v>625338000</v>
      </c>
      <c r="H8" s="11">
        <v>682722000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2524000</v>
      </c>
      <c r="G13" s="19">
        <v>2638000</v>
      </c>
      <c r="H13" s="19">
        <v>2758000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78605000</v>
      </c>
      <c r="G16" s="11">
        <v>125217000</v>
      </c>
      <c r="H16" s="11">
        <v>142737000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12914000</v>
      </c>
      <c r="G20" s="3">
        <f>SUM(G21:G29)</f>
        <v>7800000</v>
      </c>
      <c r="H20" s="3">
        <f>SUM(H21:H29)</f>
        <v>8688000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5114000</v>
      </c>
      <c r="G23" s="11"/>
      <c r="H23" s="11"/>
    </row>
    <row r="24" spans="5:8" ht="13" x14ac:dyDescent="0.3">
      <c r="E24" s="26" t="s">
        <v>27</v>
      </c>
      <c r="F24" s="11">
        <v>4800000</v>
      </c>
      <c r="G24" s="11">
        <v>4800000</v>
      </c>
      <c r="H24" s="11">
        <v>5688000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2163171000</v>
      </c>
      <c r="G30" s="18">
        <f>+G5+G6+G7+G20</f>
        <v>2325090000</v>
      </c>
      <c r="H30" s="18">
        <f>+H5+H6+H7+H20</f>
        <v>2494083000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147254000</v>
      </c>
      <c r="G32" s="3">
        <f>SUM(G33:G38)</f>
        <v>215800000</v>
      </c>
      <c r="H32" s="3">
        <f>SUM(H33:H38)</f>
        <v>245800000</v>
      </c>
    </row>
    <row r="33" spans="5:8" ht="13" x14ac:dyDescent="0.3">
      <c r="E33" s="26" t="s">
        <v>18</v>
      </c>
      <c r="F33" s="11">
        <v>147254000</v>
      </c>
      <c r="G33" s="11">
        <v>215800000</v>
      </c>
      <c r="H33" s="11">
        <v>245800000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2498000</v>
      </c>
      <c r="G39" s="3">
        <f>SUM(G40:G40)</f>
        <v>4292000</v>
      </c>
      <c r="H39" s="3">
        <f>SUM(H40:H40)</f>
        <v>2406000</v>
      </c>
    </row>
    <row r="40" spans="5:8" ht="13" x14ac:dyDescent="0.3">
      <c r="E40" s="26" t="s">
        <v>25</v>
      </c>
      <c r="F40" s="19">
        <v>2498000</v>
      </c>
      <c r="G40" s="19">
        <v>4292000</v>
      </c>
      <c r="H40" s="19">
        <v>2406000</v>
      </c>
    </row>
    <row r="41" spans="5:8" ht="14" x14ac:dyDescent="0.3">
      <c r="E41" s="29" t="s">
        <v>39</v>
      </c>
      <c r="F41" s="30">
        <f>+F32+F39</f>
        <v>149752000</v>
      </c>
      <c r="G41" s="30">
        <f>+G32+G39</f>
        <v>220092000</v>
      </c>
      <c r="H41" s="30">
        <f>+H32+H39</f>
        <v>248206000</v>
      </c>
    </row>
    <row r="42" spans="5:8" ht="14" x14ac:dyDescent="0.3">
      <c r="E42" s="29" t="s">
        <v>40</v>
      </c>
      <c r="F42" s="30">
        <f>+F30+F41</f>
        <v>2312923000</v>
      </c>
      <c r="G42" s="30">
        <f>+G30+G41</f>
        <v>2545182000</v>
      </c>
      <c r="H42" s="30">
        <f>+H30+H41</f>
        <v>2742289000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72</v>
      </c>
      <c r="F48" s="7"/>
      <c r="G48" s="8"/>
      <c r="H48" s="9"/>
    </row>
    <row r="49" spans="5:8" x14ac:dyDescent="0.25">
      <c r="E49" s="6" t="s">
        <v>74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A31" zoomScale="70" zoomScaleNormal="70" workbookViewId="0">
      <selection activeCell="G122" sqref="G122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814002000</v>
      </c>
      <c r="G5" s="3">
        <v>854598000</v>
      </c>
      <c r="H5" s="3">
        <v>896905000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375940000</v>
      </c>
      <c r="G7" s="4">
        <f>SUM(G8:G19)</f>
        <v>362725000</v>
      </c>
      <c r="H7" s="4">
        <f>SUM(H8:H19)</f>
        <v>383305000</v>
      </c>
    </row>
    <row r="8" spans="5:8" ht="13" x14ac:dyDescent="0.3">
      <c r="E8" s="26" t="s">
        <v>11</v>
      </c>
      <c r="F8" s="11">
        <v>266222000</v>
      </c>
      <c r="G8" s="11">
        <v>279885000</v>
      </c>
      <c r="H8" s="11">
        <v>305313000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2718000</v>
      </c>
      <c r="G13" s="19">
        <v>2840000</v>
      </c>
      <c r="H13" s="19">
        <v>2970000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107000000</v>
      </c>
      <c r="G16" s="11">
        <v>80000000</v>
      </c>
      <c r="H16" s="11">
        <v>75022000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3773000</v>
      </c>
      <c r="G20" s="3">
        <f>SUM(G21:G29)</f>
        <v>1000000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2773000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1193715000</v>
      </c>
      <c r="G30" s="18">
        <f>+G5+G6+G7+G20</f>
        <v>1218323000</v>
      </c>
      <c r="H30" s="18">
        <f>+H5+H6+H7+H20</f>
        <v>1281410000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1544000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1544000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1544000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1195259000</v>
      </c>
      <c r="G42" s="30">
        <f>+G30+G41</f>
        <v>1219780000</v>
      </c>
      <c r="H42" s="30">
        <f>+H30+H41</f>
        <v>1283816000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72</v>
      </c>
      <c r="F48" s="7"/>
      <c r="G48" s="8"/>
      <c r="H48" s="9"/>
    </row>
    <row r="49" spans="5:8" x14ac:dyDescent="0.25">
      <c r="E49" s="6" t="s">
        <v>74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A31" zoomScale="70" zoomScaleNormal="70" workbookViewId="0">
      <selection activeCell="G122" sqref="G122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154761000</v>
      </c>
      <c r="G5" s="3">
        <v>157757000</v>
      </c>
      <c r="H5" s="3">
        <v>159819000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2393000</v>
      </c>
      <c r="G7" s="4">
        <f>SUM(G8:G19)</f>
        <v>2500000</v>
      </c>
      <c r="H7" s="4">
        <f>SUM(H8:H19)</f>
        <v>2614000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2393000</v>
      </c>
      <c r="G13" s="19">
        <v>2500000</v>
      </c>
      <c r="H13" s="19">
        <v>2614000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2200000</v>
      </c>
      <c r="G20" s="3">
        <f>SUM(G21:G29)</f>
        <v>1100000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1100000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159354000</v>
      </c>
      <c r="G30" s="18">
        <f>+G5+G6+G7+G20</f>
        <v>161357000</v>
      </c>
      <c r="H30" s="18">
        <f>+H5+H6+H7+H20</f>
        <v>163633000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12428000</v>
      </c>
      <c r="G39" s="3">
        <f>SUM(G40:G40)</f>
        <v>12067000</v>
      </c>
      <c r="H39" s="3">
        <f>SUM(H40:H40)</f>
        <v>11856000</v>
      </c>
    </row>
    <row r="40" spans="5:8" ht="13" x14ac:dyDescent="0.3">
      <c r="E40" s="26" t="s">
        <v>25</v>
      </c>
      <c r="F40" s="19">
        <v>12428000</v>
      </c>
      <c r="G40" s="19">
        <v>12067000</v>
      </c>
      <c r="H40" s="19">
        <v>11856000</v>
      </c>
    </row>
    <row r="41" spans="5:8" ht="14" x14ac:dyDescent="0.3">
      <c r="E41" s="29" t="s">
        <v>39</v>
      </c>
      <c r="F41" s="30">
        <f>+F32+F39</f>
        <v>12428000</v>
      </c>
      <c r="G41" s="30">
        <f>+G32+G39</f>
        <v>12067000</v>
      </c>
      <c r="H41" s="30">
        <f>+H32+H39</f>
        <v>11856000</v>
      </c>
    </row>
    <row r="42" spans="5:8" ht="14" x14ac:dyDescent="0.3">
      <c r="E42" s="29" t="s">
        <v>40</v>
      </c>
      <c r="F42" s="30">
        <f>+F30+F41</f>
        <v>171782000</v>
      </c>
      <c r="G42" s="30">
        <f>+G30+G41</f>
        <v>173424000</v>
      </c>
      <c r="H42" s="30">
        <f>+H30+H41</f>
        <v>175489000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72</v>
      </c>
      <c r="F48" s="7"/>
      <c r="G48" s="8"/>
      <c r="H48" s="9"/>
    </row>
    <row r="49" spans="5:8" x14ac:dyDescent="0.25">
      <c r="E49" s="6" t="s">
        <v>74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A26" zoomScale="70" zoomScaleNormal="70" workbookViewId="0">
      <selection activeCell="G122" sqref="G122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1139344000</v>
      </c>
      <c r="G5" s="3">
        <v>1206930000</v>
      </c>
      <c r="H5" s="3">
        <v>1277252000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595089000</v>
      </c>
      <c r="G7" s="4">
        <f>SUM(G8:G19)</f>
        <v>627670000</v>
      </c>
      <c r="H7" s="4">
        <f>SUM(H8:H19)</f>
        <v>684726000</v>
      </c>
    </row>
    <row r="8" spans="5:8" ht="13" x14ac:dyDescent="0.3">
      <c r="E8" s="26" t="s">
        <v>11</v>
      </c>
      <c r="F8" s="11">
        <v>548555000</v>
      </c>
      <c r="G8" s="11">
        <v>576984000</v>
      </c>
      <c r="H8" s="11">
        <v>629895000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2571000</v>
      </c>
      <c r="G13" s="19">
        <v>2686000</v>
      </c>
      <c r="H13" s="19">
        <v>2809000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43963000</v>
      </c>
      <c r="G16" s="11">
        <v>48000000</v>
      </c>
      <c r="H16" s="11">
        <v>52022000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13076000</v>
      </c>
      <c r="G20" s="3">
        <f>SUM(G21:G29)</f>
        <v>2400000</v>
      </c>
      <c r="H20" s="3">
        <f>SUM(H21:H29)</f>
        <v>2500000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10676000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1747509000</v>
      </c>
      <c r="G30" s="18">
        <f>+G5+G6+G7+G20</f>
        <v>1837000000</v>
      </c>
      <c r="H30" s="18">
        <f>+H5+H6+H7+H20</f>
        <v>1964478000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188531000</v>
      </c>
      <c r="G32" s="3">
        <f>SUM(G33:G38)</f>
        <v>190000000</v>
      </c>
      <c r="H32" s="3">
        <f>SUM(H33:H38)</f>
        <v>153220000</v>
      </c>
    </row>
    <row r="33" spans="5:8" ht="13" x14ac:dyDescent="0.3">
      <c r="E33" s="26" t="s">
        <v>18</v>
      </c>
      <c r="F33" s="11">
        <v>125000000</v>
      </c>
      <c r="G33" s="11">
        <v>120000000</v>
      </c>
      <c r="H33" s="11">
        <v>80000000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63531000</v>
      </c>
      <c r="G37" s="11">
        <v>70000000</v>
      </c>
      <c r="H37" s="11">
        <v>73220000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1175000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1175000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189706000</v>
      </c>
      <c r="G41" s="30">
        <f>+G32+G39</f>
        <v>191457000</v>
      </c>
      <c r="H41" s="30">
        <f>+H32+H39</f>
        <v>155626000</v>
      </c>
    </row>
    <row r="42" spans="5:8" ht="14" x14ac:dyDescent="0.3">
      <c r="E42" s="29" t="s">
        <v>40</v>
      </c>
      <c r="F42" s="30">
        <f>+F30+F41</f>
        <v>1937215000</v>
      </c>
      <c r="G42" s="30">
        <f>+G30+G41</f>
        <v>2028457000</v>
      </c>
      <c r="H42" s="30">
        <f>+H30+H41</f>
        <v>2120104000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72</v>
      </c>
      <c r="F48" s="7"/>
      <c r="G48" s="8"/>
      <c r="H48" s="9"/>
    </row>
    <row r="49" spans="5:8" x14ac:dyDescent="0.25">
      <c r="E49" s="6" t="s">
        <v>74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topLeftCell="A26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396848000</v>
      </c>
      <c r="G5" s="3">
        <v>394031000</v>
      </c>
      <c r="H5" s="3">
        <v>380817000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89192000</v>
      </c>
      <c r="G7" s="4">
        <f>SUM(G8:G19)</f>
        <v>92624000</v>
      </c>
      <c r="H7" s="4">
        <f>SUM(H8:H19)</f>
        <v>100064000</v>
      </c>
    </row>
    <row r="8" spans="5:8" ht="13" x14ac:dyDescent="0.3">
      <c r="E8" s="26" t="s">
        <v>11</v>
      </c>
      <c r="F8" s="11">
        <v>71163000</v>
      </c>
      <c r="G8" s="11">
        <v>74624000</v>
      </c>
      <c r="H8" s="11">
        <v>81064000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18029000</v>
      </c>
      <c r="G11" s="11">
        <v>18000000</v>
      </c>
      <c r="H11" s="11">
        <v>19000000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9748000</v>
      </c>
      <c r="G20" s="3">
        <f>SUM(G21:G29)</f>
        <v>6400000</v>
      </c>
      <c r="H20" s="3">
        <f>SUM(H21:H29)</f>
        <v>2500000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3348000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495788000</v>
      </c>
      <c r="G30" s="18">
        <f>+G5+G6+G7+G20</f>
        <v>493055000</v>
      </c>
      <c r="H30" s="18">
        <f>+H5+H6+H7+H20</f>
        <v>483381000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11106000</v>
      </c>
      <c r="G32" s="3">
        <f>SUM(G33:G38)</f>
        <v>1661000</v>
      </c>
      <c r="H32" s="3">
        <f>SUM(H33:H38)</f>
        <v>1500000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11106000</v>
      </c>
      <c r="G34" s="11">
        <v>1661000</v>
      </c>
      <c r="H34" s="11">
        <v>1500000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11106000</v>
      </c>
      <c r="G41" s="30">
        <f>+G32+G39</f>
        <v>1661000</v>
      </c>
      <c r="H41" s="30">
        <f>+H32+H39</f>
        <v>1500000</v>
      </c>
    </row>
    <row r="42" spans="5:8" ht="14" x14ac:dyDescent="0.3">
      <c r="E42" s="29" t="s">
        <v>40</v>
      </c>
      <c r="F42" s="30">
        <f>+F30+F41</f>
        <v>506894000</v>
      </c>
      <c r="G42" s="30">
        <f>+G30+G41</f>
        <v>494716000</v>
      </c>
      <c r="H42" s="30">
        <f>+H30+H41</f>
        <v>484881000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72680639</v>
      </c>
      <c r="G45" s="4">
        <f>SUM(G47+G53+G59+G65+G71+G77+G83+G89+G95+G101+G107+G113)</f>
        <v>70811687</v>
      </c>
      <c r="H45" s="4">
        <f>SUM(H47+H53+H59+H65+H71+H77+H83+H89+H95+H101+H107+H113)</f>
        <v>68791827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72680639</v>
      </c>
      <c r="G47" s="3">
        <f>SUM(G48:G51)</f>
        <v>70811687</v>
      </c>
      <c r="H47" s="3">
        <f>SUM(H48:H51)</f>
        <v>68791827</v>
      </c>
    </row>
    <row r="48" spans="5:8" x14ac:dyDescent="0.25">
      <c r="E48" s="6" t="s">
        <v>72</v>
      </c>
      <c r="F48" s="7">
        <v>64432548</v>
      </c>
      <c r="G48" s="8">
        <v>66687687</v>
      </c>
      <c r="H48" s="9">
        <v>67554627</v>
      </c>
    </row>
    <row r="49" spans="5:8" x14ac:dyDescent="0.25">
      <c r="E49" s="6" t="s">
        <v>74</v>
      </c>
      <c r="F49" s="10">
        <v>8248091</v>
      </c>
      <c r="G49" s="11">
        <v>4124000</v>
      </c>
      <c r="H49" s="12">
        <v>1237200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72680639</v>
      </c>
      <c r="G118" s="18">
        <f>SUM(G45)</f>
        <v>70811687</v>
      </c>
      <c r="H118" s="18">
        <f>SUM(H45)</f>
        <v>68791827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topLeftCell="A27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385877000</v>
      </c>
      <c r="G5" s="3">
        <v>383586000</v>
      </c>
      <c r="H5" s="3">
        <v>371355000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97371000</v>
      </c>
      <c r="G7" s="4">
        <f>SUM(G8:G19)</f>
        <v>77259000</v>
      </c>
      <c r="H7" s="4">
        <f>SUM(H8:H19)</f>
        <v>85858000</v>
      </c>
    </row>
    <row r="8" spans="5:8" ht="13" x14ac:dyDescent="0.3">
      <c r="E8" s="26" t="s">
        <v>11</v>
      </c>
      <c r="F8" s="11">
        <v>72204000</v>
      </c>
      <c r="G8" s="11">
        <v>70774000</v>
      </c>
      <c r="H8" s="11">
        <v>76858000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17170000</v>
      </c>
      <c r="G11" s="11">
        <v>6485000</v>
      </c>
      <c r="H11" s="11">
        <v>9000000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>
        <v>7997000</v>
      </c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8874000</v>
      </c>
      <c r="G20" s="3">
        <f>SUM(G21:G29)</f>
        <v>7000000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1874000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492122000</v>
      </c>
      <c r="G30" s="18">
        <f>+G5+G6+G7+G20</f>
        <v>467845000</v>
      </c>
      <c r="H30" s="18">
        <f>+H5+H6+H7+H20</f>
        <v>459313000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2097000</v>
      </c>
      <c r="G32" s="3">
        <f>SUM(G33:G38)</f>
        <v>11719000</v>
      </c>
      <c r="H32" s="3">
        <f>SUM(H33:H38)</f>
        <v>5867000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2097000</v>
      </c>
      <c r="G34" s="11">
        <v>11719000</v>
      </c>
      <c r="H34" s="11">
        <v>5867000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2097000</v>
      </c>
      <c r="G41" s="30">
        <f>+G32+G39</f>
        <v>11719000</v>
      </c>
      <c r="H41" s="30">
        <f>+H32+H39</f>
        <v>5867000</v>
      </c>
    </row>
    <row r="42" spans="5:8" ht="14" x14ac:dyDescent="0.3">
      <c r="E42" s="29" t="s">
        <v>40</v>
      </c>
      <c r="F42" s="30">
        <f>+F30+F41</f>
        <v>494219000</v>
      </c>
      <c r="G42" s="30">
        <f>+G30+G41</f>
        <v>479564000</v>
      </c>
      <c r="H42" s="30">
        <f>+H30+H41</f>
        <v>465180000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12808693</v>
      </c>
      <c r="G45" s="4">
        <f>SUM(G47+G53+G59+G65+G71+G77+G83+G89+G95+G101+G107+G113)</f>
        <v>11732316</v>
      </c>
      <c r="H45" s="4">
        <f>SUM(H47+H53+H59+H65+H71+H77+H83+H89+H95+H101+H107+H113)</f>
        <v>11836671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12808693</v>
      </c>
      <c r="G47" s="3">
        <f>SUM(G48:G51)</f>
        <v>11732316</v>
      </c>
      <c r="H47" s="3">
        <f>SUM(H48:H51)</f>
        <v>11836671</v>
      </c>
    </row>
    <row r="48" spans="5:8" x14ac:dyDescent="0.25">
      <c r="E48" s="6" t="s">
        <v>72</v>
      </c>
      <c r="F48" s="7">
        <v>10171320</v>
      </c>
      <c r="G48" s="8">
        <v>10527316</v>
      </c>
      <c r="H48" s="9">
        <v>10664171</v>
      </c>
    </row>
    <row r="49" spans="5:8" x14ac:dyDescent="0.25">
      <c r="E49" s="6" t="s">
        <v>74</v>
      </c>
      <c r="F49" s="10">
        <v>2637373</v>
      </c>
      <c r="G49" s="11">
        <v>1205000</v>
      </c>
      <c r="H49" s="12">
        <v>1172500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12808693</v>
      </c>
      <c r="G118" s="18">
        <f>SUM(G45)</f>
        <v>11732316</v>
      </c>
      <c r="H118" s="18">
        <f>SUM(H45)</f>
        <v>11836671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A31" zoomScale="70" zoomScaleNormal="70" workbookViewId="0">
      <selection activeCell="F48" sqref="F48"/>
    </sheetView>
  </sheetViews>
  <sheetFormatPr defaultRowHeight="12.5" x14ac:dyDescent="0.25"/>
  <cols>
    <col min="1" max="4" width="1.7265625" customWidth="1"/>
    <col min="5" max="5" width="80.90625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551492000</v>
      </c>
      <c r="G5" s="3">
        <v>554078000</v>
      </c>
      <c r="H5" s="3">
        <v>544491000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145253000</v>
      </c>
      <c r="G7" s="4">
        <f>SUM(G8:G19)</f>
        <v>125866000</v>
      </c>
      <c r="H7" s="4">
        <f>SUM(H8:H19)</f>
        <v>135934000</v>
      </c>
    </row>
    <row r="8" spans="5:8" ht="13" x14ac:dyDescent="0.3">
      <c r="E8" s="26" t="s">
        <v>11</v>
      </c>
      <c r="F8" s="11">
        <v>111062000</v>
      </c>
      <c r="G8" s="11">
        <v>116610000</v>
      </c>
      <c r="H8" s="11">
        <v>126934000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23930000</v>
      </c>
      <c r="G11" s="11">
        <v>9256000</v>
      </c>
      <c r="H11" s="11">
        <v>9000000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>
        <v>10261000</v>
      </c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12011000</v>
      </c>
      <c r="G20" s="3">
        <f>SUM(G21:G29)</f>
        <v>2000000</v>
      </c>
      <c r="H20" s="3">
        <f>SUM(H21:H29)</f>
        <v>7100000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5011000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/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708756000</v>
      </c>
      <c r="G30" s="18">
        <f>+G5+G6+G7+G20</f>
        <v>681944000</v>
      </c>
      <c r="H30" s="18">
        <f>+H5+H6+H7+H20</f>
        <v>687525000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19389000</v>
      </c>
      <c r="G32" s="3">
        <f>SUM(G33:G38)</f>
        <v>10719000</v>
      </c>
      <c r="H32" s="3">
        <f>SUM(H33:H38)</f>
        <v>32517000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19389000</v>
      </c>
      <c r="G34" s="11">
        <v>10719000</v>
      </c>
      <c r="H34" s="11">
        <v>32517000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19389000</v>
      </c>
      <c r="G41" s="30">
        <f>+G32+G39</f>
        <v>10719000</v>
      </c>
      <c r="H41" s="30">
        <f>+H32+H39</f>
        <v>32517000</v>
      </c>
    </row>
    <row r="42" spans="5:8" ht="14" x14ac:dyDescent="0.3">
      <c r="E42" s="29" t="s">
        <v>40</v>
      </c>
      <c r="F42" s="30">
        <f>+F30+F41</f>
        <v>728145000</v>
      </c>
      <c r="G42" s="30">
        <f>+G30+G41</f>
        <v>692663000</v>
      </c>
      <c r="H42" s="30">
        <f>+H30+H41</f>
        <v>720042000</v>
      </c>
    </row>
    <row r="43" spans="5:8" x14ac:dyDescent="0.25">
      <c r="F43" s="21"/>
      <c r="G43" s="21"/>
      <c r="H43" s="21"/>
    </row>
    <row r="44" spans="5:8" ht="13" x14ac:dyDescent="0.25">
      <c r="E44" s="2" t="s">
        <v>68</v>
      </c>
      <c r="F44" s="3"/>
      <c r="G44" s="3"/>
      <c r="H44" s="3"/>
    </row>
    <row r="45" spans="5:8" ht="13" x14ac:dyDescent="0.25">
      <c r="E45" s="2" t="s">
        <v>69</v>
      </c>
      <c r="F45" s="4">
        <f>SUM(F47+F53+F59+F65+F71+F77+F83+F89+F95+F101+F107+F113)</f>
        <v>40341058</v>
      </c>
      <c r="G45" s="4">
        <f>SUM(G47+G53+G59+G65+G71+G77+G83+G89+G95+G101+G107+G113)</f>
        <v>48842396</v>
      </c>
      <c r="H45" s="4">
        <f>SUM(H47+H53+H59+H65+H71+H77+H83+H89+H95+H101+H107+H113)</f>
        <v>42084692</v>
      </c>
    </row>
    <row r="46" spans="5:8" ht="13" x14ac:dyDescent="0.25">
      <c r="E46" s="5" t="s">
        <v>70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40341058</v>
      </c>
      <c r="G47" s="3">
        <f>SUM(G48:G51)</f>
        <v>48842396</v>
      </c>
      <c r="H47" s="3">
        <f>SUM(H48:H51)</f>
        <v>42084692</v>
      </c>
    </row>
    <row r="48" spans="5:8" x14ac:dyDescent="0.25">
      <c r="E48" s="6" t="s">
        <v>72</v>
      </c>
      <c r="F48" s="7">
        <v>37172962</v>
      </c>
      <c r="G48" s="8">
        <v>38474016</v>
      </c>
      <c r="H48" s="9">
        <v>38974178</v>
      </c>
    </row>
    <row r="49" spans="5:8" x14ac:dyDescent="0.25">
      <c r="E49" s="6" t="s">
        <v>74</v>
      </c>
      <c r="F49" s="10">
        <v>3168096</v>
      </c>
      <c r="G49" s="11">
        <v>10368380</v>
      </c>
      <c r="H49" s="12">
        <v>3110514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71</v>
      </c>
      <c r="F118" s="18">
        <f>SUM(F45)</f>
        <v>40341058</v>
      </c>
      <c r="G118" s="18">
        <f>SUM(G45)</f>
        <v>48842396</v>
      </c>
      <c r="H118" s="18">
        <f>SUM(H45)</f>
        <v>42084692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Summary</vt:lpstr>
      <vt:lpstr>DC33</vt:lpstr>
      <vt:lpstr>DC34</vt:lpstr>
      <vt:lpstr>DC35</vt:lpstr>
      <vt:lpstr>DC36</vt:lpstr>
      <vt:lpstr>DC47</vt:lpstr>
      <vt:lpstr>LIM331</vt:lpstr>
      <vt:lpstr>LIM332</vt:lpstr>
      <vt:lpstr>LIM333</vt:lpstr>
      <vt:lpstr>LIM334</vt:lpstr>
      <vt:lpstr>LIM335</vt:lpstr>
      <vt:lpstr>LIM341</vt:lpstr>
      <vt:lpstr>LIM343</vt:lpstr>
      <vt:lpstr>LIM344</vt:lpstr>
      <vt:lpstr>LIM345</vt:lpstr>
      <vt:lpstr>LIM351</vt:lpstr>
      <vt:lpstr>LIM353</vt:lpstr>
      <vt:lpstr>LIM354</vt:lpstr>
      <vt:lpstr>LIM355</vt:lpstr>
      <vt:lpstr>LIM361</vt:lpstr>
      <vt:lpstr>LIM362</vt:lpstr>
      <vt:lpstr>LIM366</vt:lpstr>
      <vt:lpstr>LIM367</vt:lpstr>
      <vt:lpstr>LIM368</vt:lpstr>
      <vt:lpstr>LIM471</vt:lpstr>
      <vt:lpstr>LIM472</vt:lpstr>
      <vt:lpstr>LIM473</vt:lpstr>
      <vt:lpstr>LIM476</vt:lpstr>
      <vt:lpstr>'DC33'!Print_Area</vt:lpstr>
      <vt:lpstr>'DC34'!Print_Area</vt:lpstr>
      <vt:lpstr>'DC35'!Print_Area</vt:lpstr>
      <vt:lpstr>'DC36'!Print_Area</vt:lpstr>
      <vt:lpstr>'DC47'!Print_Area</vt:lpstr>
      <vt:lpstr>'LIM331'!Print_Area</vt:lpstr>
      <vt:lpstr>'LIM332'!Print_Area</vt:lpstr>
      <vt:lpstr>'LIM333'!Print_Area</vt:lpstr>
      <vt:lpstr>'LIM334'!Print_Area</vt:lpstr>
      <vt:lpstr>'LIM335'!Print_Area</vt:lpstr>
      <vt:lpstr>'LIM341'!Print_Area</vt:lpstr>
      <vt:lpstr>'LIM343'!Print_Area</vt:lpstr>
      <vt:lpstr>'LIM344'!Print_Area</vt:lpstr>
      <vt:lpstr>'LIM345'!Print_Area</vt:lpstr>
      <vt:lpstr>'LIM351'!Print_Area</vt:lpstr>
      <vt:lpstr>'LIM353'!Print_Area</vt:lpstr>
      <vt:lpstr>'LIM354'!Print_Area</vt:lpstr>
      <vt:lpstr>'LIM355'!Print_Area</vt:lpstr>
      <vt:lpstr>'LIM361'!Print_Area</vt:lpstr>
      <vt:lpstr>'LIM362'!Print_Area</vt:lpstr>
      <vt:lpstr>'LIM366'!Print_Area</vt:lpstr>
      <vt:lpstr>'LIM367'!Print_Area</vt:lpstr>
      <vt:lpstr>'LIM368'!Print_Area</vt:lpstr>
      <vt:lpstr>'LIM471'!Print_Area</vt:lpstr>
      <vt:lpstr>'LIM472'!Print_Area</vt:lpstr>
      <vt:lpstr>'LIM473'!Print_Area</vt:lpstr>
      <vt:lpstr>'LIM476'!Print_Area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Mavhungu</cp:lastModifiedBy>
  <dcterms:created xsi:type="dcterms:W3CDTF">2024-04-29T10:14:37Z</dcterms:created>
  <dcterms:modified xsi:type="dcterms:W3CDTF">2024-07-05T12:56:30Z</dcterms:modified>
</cp:coreProperties>
</file>